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T:\rvo\MV-W\PvW5\7. Subsidieregeling\j. Tenders\06. Tender 2025\03. Aanvraagdocumenten\"/>
    </mc:Choice>
  </mc:AlternateContent>
  <xr:revisionPtr revIDLastSave="0" documentId="13_ncr:1_{A5ED5A65-9A7C-4C0B-B84B-F061F3859FE9}" xr6:coauthVersionLast="47" xr6:coauthVersionMax="47" xr10:uidLastSave="{00000000-0000-0000-0000-000000000000}"/>
  <workbookProtection workbookAlgorithmName="SHA-512" workbookHashValue="K3BcB7FyNJKVEQ9lIHiR9/GOHhoPltDUJFcJ3qCBsnd76udMZ9eieDlPztGRbs7Jt9BmGBAMFQ5D9awReqjZSQ==" workbookSaltValue="1xar2xiIOmRv4rOl6inyYw==" workbookSpinCount="100000" lockStructure="1"/>
  <bookViews>
    <workbookView xWindow="-120" yWindow="-120" windowWidth="20730" windowHeight="11160" tabRatio="915" xr2:uid="{00000000-000D-0000-FFFF-FFFF00000000}"/>
  </bookViews>
  <sheets>
    <sheet name="Explanation" sheetId="73" r:id="rId1"/>
    <sheet name="Project and applicant details" sheetId="2" r:id="rId2"/>
    <sheet name="Budget lead appl." sheetId="66" r:id="rId3"/>
    <sheet name="Partner 1" sheetId="53" r:id="rId4"/>
    <sheet name="Partner 2" sheetId="67" r:id="rId5"/>
    <sheet name="Partner 3" sheetId="68" r:id="rId6"/>
    <sheet name="Partner 4" sheetId="69" r:id="rId7"/>
    <sheet name="Partner 5" sheetId="70" r:id="rId8"/>
    <sheet name="Partner 6" sheetId="71" r:id="rId9"/>
    <sheet name="Partner 7" sheetId="72" r:id="rId10"/>
    <sheet name="Total budget" sheetId="17" r:id="rId11"/>
    <sheet name="Invulblad FEM" sheetId="32" state="hidden" r:id="rId12"/>
    <sheet name="bijlage verlening" sheetId="36" state="hidden" r:id="rId13"/>
    <sheet name="voorschot" sheetId="49" state="hidden" r:id="rId14"/>
    <sheet name="Bronblad percerntages" sheetId="51" state="hidden" r:id="rId15"/>
  </sheets>
  <definedNames>
    <definedName name="_xlnm.Print_Area" localSheetId="2">'Budget lead appl.'!$A$3:$H$80</definedName>
    <definedName name="_xlnm.Print_Area" localSheetId="3">'Partner 1'!$A$3:$H$80</definedName>
    <definedName name="_xlnm.Print_Area" localSheetId="4">'Partner 2'!$A$3:$H$80</definedName>
    <definedName name="_xlnm.Print_Area" localSheetId="5">'Partner 3'!$A$3:$H$80</definedName>
    <definedName name="_xlnm.Print_Area" localSheetId="6">'Partner 4'!$A$3:$H$80</definedName>
    <definedName name="_xlnm.Print_Area" localSheetId="7">'Partner 5'!$A$3:$H$80</definedName>
    <definedName name="_xlnm.Print_Area" localSheetId="8">'Partner 6'!$A$3:$H$80</definedName>
    <definedName name="_xlnm.Print_Area" localSheetId="9">'Partner 7'!$A$3:$H$80</definedName>
    <definedName name="_xlnm.Print_Area" localSheetId="1">'Project and applicant details'!$A$3:$E$18</definedName>
    <definedName name="_xlnm.Print_Area" localSheetId="10">'Total budget'!$B$2:$Q$31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6" l="1"/>
  <c r="G22" i="72"/>
  <c r="G22" i="71"/>
  <c r="G22" i="70"/>
  <c r="G22" i="69"/>
  <c r="G22" i="68"/>
  <c r="G22" i="67"/>
  <c r="G22" i="53"/>
  <c r="E22" i="72"/>
  <c r="E22" i="71"/>
  <c r="E22" i="70"/>
  <c r="E22" i="69"/>
  <c r="E22" i="68"/>
  <c r="E22" i="67"/>
  <c r="E22" i="53"/>
  <c r="G15" i="17"/>
  <c r="B10" i="72"/>
  <c r="B10" i="71"/>
  <c r="B10" i="70"/>
  <c r="B10" i="68"/>
  <c r="B10" i="67"/>
  <c r="B10" i="53"/>
  <c r="D11" i="71"/>
  <c r="D11" i="67"/>
  <c r="D11" i="53"/>
  <c r="D13" i="53"/>
  <c r="D12" i="53"/>
  <c r="D13" i="66"/>
  <c r="D12" i="66"/>
  <c r="AX36" i="36"/>
  <c r="AR36" i="36"/>
  <c r="AL36" i="36"/>
  <c r="AF36" i="36"/>
  <c r="Z36" i="36"/>
  <c r="T36" i="36"/>
  <c r="N36" i="36"/>
  <c r="H36" i="36"/>
  <c r="AX26" i="36"/>
  <c r="AX50" i="36" s="1"/>
  <c r="AR26" i="36"/>
  <c r="AR50" i="36" s="1"/>
  <c r="AL26" i="36"/>
  <c r="AL50" i="36" s="1"/>
  <c r="AF26" i="36"/>
  <c r="AF50" i="36" s="1"/>
  <c r="Z26" i="36"/>
  <c r="Z50" i="36" s="1"/>
  <c r="T26" i="36"/>
  <c r="T50" i="36" s="1"/>
  <c r="N26" i="36"/>
  <c r="N50" i="36" s="1"/>
  <c r="H26" i="36"/>
  <c r="H50" i="36" s="1"/>
  <c r="BE23" i="36"/>
  <c r="BD23" i="36"/>
  <c r="E19" i="17"/>
  <c r="F92" i="67"/>
  <c r="O32" i="32"/>
  <c r="F91" i="66"/>
  <c r="C10" i="17"/>
  <c r="O30" i="49"/>
  <c r="L30" i="49"/>
  <c r="K30" i="49"/>
  <c r="BC45" i="36"/>
  <c r="BC46" i="36"/>
  <c r="AW39" i="36"/>
  <c r="AQ39" i="36"/>
  <c r="AK39" i="36"/>
  <c r="Y39" i="36"/>
  <c r="AE39" i="36"/>
  <c r="S39" i="36"/>
  <c r="M45" i="36"/>
  <c r="M39" i="36"/>
  <c r="M35" i="36"/>
  <c r="M33" i="36"/>
  <c r="M31" i="36"/>
  <c r="G45" i="36"/>
  <c r="G35" i="36"/>
  <c r="G33" i="36"/>
  <c r="G31" i="36"/>
  <c r="G36" i="36" s="1"/>
  <c r="G39" i="36"/>
  <c r="BE50" i="36"/>
  <c r="BE35" i="36"/>
  <c r="BD35" i="36"/>
  <c r="BE33" i="36"/>
  <c r="BE31" i="36"/>
  <c r="BE29" i="36"/>
  <c r="BE24" i="36"/>
  <c r="BD33" i="36"/>
  <c r="BD31" i="36"/>
  <c r="BD29" i="36"/>
  <c r="BD25" i="36"/>
  <c r="BE25" i="36"/>
  <c r="BD24" i="36"/>
  <c r="AW19" i="36"/>
  <c r="AQ19" i="36"/>
  <c r="AK19" i="36"/>
  <c r="AE19" i="36"/>
  <c r="Y19" i="36"/>
  <c r="S19" i="36"/>
  <c r="M19" i="36"/>
  <c r="G19" i="36"/>
  <c r="AY32" i="32"/>
  <c r="AY26" i="32"/>
  <c r="BC39" i="36" s="1"/>
  <c r="AY22" i="32"/>
  <c r="AT22" i="32"/>
  <c r="AQ22" i="32"/>
  <c r="AN22" i="32"/>
  <c r="AK22" i="32"/>
  <c r="AH22" i="32"/>
  <c r="T22" i="32"/>
  <c r="AY20" i="32"/>
  <c r="AT20" i="32"/>
  <c r="AQ20" i="32"/>
  <c r="AN20" i="32"/>
  <c r="AK20" i="32"/>
  <c r="AH20" i="32"/>
  <c r="T20" i="32"/>
  <c r="O20" i="32"/>
  <c r="AY18" i="32"/>
  <c r="AT18" i="32"/>
  <c r="AQ18" i="32"/>
  <c r="AN18" i="32"/>
  <c r="AK18" i="32"/>
  <c r="AH18" i="32"/>
  <c r="T18" i="32"/>
  <c r="O18" i="32"/>
  <c r="AT6" i="32"/>
  <c r="AQ6" i="32"/>
  <c r="AN6" i="32"/>
  <c r="AK6" i="32"/>
  <c r="AH6" i="32"/>
  <c r="T6" i="32"/>
  <c r="O6" i="32"/>
  <c r="H6" i="32"/>
  <c r="AT5" i="32"/>
  <c r="AQ5" i="32"/>
  <c r="AN5" i="32"/>
  <c r="AK5" i="32"/>
  <c r="AH5" i="32"/>
  <c r="T5" i="32"/>
  <c r="O5" i="32"/>
  <c r="H5" i="32"/>
  <c r="L17" i="17"/>
  <c r="AT34" i="32" s="1"/>
  <c r="L16" i="17"/>
  <c r="AQ34" i="32" s="1"/>
  <c r="L15" i="17"/>
  <c r="AN34" i="32" s="1"/>
  <c r="L14" i="17"/>
  <c r="AK34" i="32" s="1"/>
  <c r="L13" i="17"/>
  <c r="AH34" i="32" s="1"/>
  <c r="L12" i="17"/>
  <c r="T34" i="32" s="1"/>
  <c r="L11" i="17"/>
  <c r="O34" i="32" s="1"/>
  <c r="M47" i="36" s="1"/>
  <c r="L10" i="17"/>
  <c r="H34" i="32" s="1"/>
  <c r="L18" i="17"/>
  <c r="J17" i="17"/>
  <c r="J16" i="17"/>
  <c r="J15" i="17"/>
  <c r="J14" i="17"/>
  <c r="J13" i="17"/>
  <c r="J12" i="17"/>
  <c r="J11" i="17"/>
  <c r="N11" i="17" s="1"/>
  <c r="J10" i="17"/>
  <c r="J18" i="17"/>
  <c r="F17" i="17"/>
  <c r="F16" i="17"/>
  <c r="F15" i="17"/>
  <c r="F14" i="17"/>
  <c r="F13" i="17"/>
  <c r="F12" i="17"/>
  <c r="F11" i="17"/>
  <c r="F10" i="17"/>
  <c r="H26" i="32" s="1"/>
  <c r="D11" i="17"/>
  <c r="D12" i="17"/>
  <c r="D13" i="17"/>
  <c r="D14" i="17"/>
  <c r="D15" i="17"/>
  <c r="D16" i="17"/>
  <c r="D17" i="17"/>
  <c r="D10" i="17"/>
  <c r="C12" i="17"/>
  <c r="C13" i="17"/>
  <c r="C14" i="17"/>
  <c r="C15" i="17"/>
  <c r="C16" i="17"/>
  <c r="C17" i="17"/>
  <c r="C11" i="17"/>
  <c r="B17" i="17"/>
  <c r="B16" i="17"/>
  <c r="B15" i="17"/>
  <c r="B14" i="17"/>
  <c r="B13" i="17"/>
  <c r="B12" i="17"/>
  <c r="B11" i="17"/>
  <c r="B10" i="17"/>
  <c r="B5" i="72"/>
  <c r="B5" i="71"/>
  <c r="B5" i="70"/>
  <c r="B5" i="69"/>
  <c r="B5" i="68"/>
  <c r="B5" i="67"/>
  <c r="B5" i="53"/>
  <c r="B5" i="66"/>
  <c r="C7" i="72"/>
  <c r="C6" i="72"/>
  <c r="C5" i="72"/>
  <c r="C7" i="71"/>
  <c r="C6" i="71"/>
  <c r="C5" i="71"/>
  <c r="C7" i="70"/>
  <c r="C6" i="70"/>
  <c r="C5" i="70"/>
  <c r="C7" i="69"/>
  <c r="B10" i="69" s="1"/>
  <c r="C6" i="69"/>
  <c r="C5" i="69"/>
  <c r="C7" i="68"/>
  <c r="C6" i="68"/>
  <c r="C5" i="68"/>
  <c r="C7" i="67"/>
  <c r="C6" i="67"/>
  <c r="C5" i="67"/>
  <c r="C7" i="53"/>
  <c r="O11" i="32" s="1"/>
  <c r="C7" i="66"/>
  <c r="C6" i="66"/>
  <c r="C5" i="66"/>
  <c r="C6" i="53"/>
  <c r="C5" i="53"/>
  <c r="F92" i="72"/>
  <c r="F91" i="72"/>
  <c r="D77" i="72"/>
  <c r="K61" i="72"/>
  <c r="K60" i="72"/>
  <c r="K59" i="72"/>
  <c r="K58" i="72"/>
  <c r="K57" i="72"/>
  <c r="K56" i="72"/>
  <c r="K55" i="72"/>
  <c r="K54" i="72"/>
  <c r="K53" i="72"/>
  <c r="K63" i="72" s="1"/>
  <c r="G48" i="72"/>
  <c r="I48" i="72" s="1"/>
  <c r="G47" i="72"/>
  <c r="I47" i="72" s="1"/>
  <c r="G46" i="72"/>
  <c r="I46" i="72" s="1"/>
  <c r="G45" i="72"/>
  <c r="I45" i="72" s="1"/>
  <c r="G44" i="72"/>
  <c r="I44" i="72" s="1"/>
  <c r="G43" i="72"/>
  <c r="I43" i="72" s="1"/>
  <c r="G42" i="72"/>
  <c r="I42" i="72" s="1"/>
  <c r="G41" i="72"/>
  <c r="I41" i="72" s="1"/>
  <c r="G40" i="72"/>
  <c r="I40" i="72" s="1"/>
  <c r="F34" i="72"/>
  <c r="F33" i="72"/>
  <c r="F32" i="72"/>
  <c r="F31" i="72"/>
  <c r="F30" i="72"/>
  <c r="F29" i="72"/>
  <c r="F28" i="72"/>
  <c r="F27" i="72"/>
  <c r="F36" i="72" s="1"/>
  <c r="I20" i="72"/>
  <c r="I19" i="72"/>
  <c r="D19" i="72"/>
  <c r="F19" i="72" s="1"/>
  <c r="I18" i="72"/>
  <c r="D18" i="72"/>
  <c r="F18" i="72" s="1"/>
  <c r="I17" i="72"/>
  <c r="D17" i="72"/>
  <c r="F17" i="72" s="1"/>
  <c r="I16" i="72"/>
  <c r="D16" i="72"/>
  <c r="F16" i="72" s="1"/>
  <c r="I15" i="72"/>
  <c r="D15" i="72"/>
  <c r="F15" i="72" s="1"/>
  <c r="D14" i="72"/>
  <c r="F14" i="72" s="1"/>
  <c r="D13" i="72"/>
  <c r="F13" i="72" s="1"/>
  <c r="D12" i="72"/>
  <c r="F12" i="72" s="1"/>
  <c r="D11" i="72"/>
  <c r="F11" i="72" s="1"/>
  <c r="I13" i="72"/>
  <c r="I12" i="72"/>
  <c r="C4" i="72"/>
  <c r="C3" i="72"/>
  <c r="F92" i="71"/>
  <c r="F91" i="71"/>
  <c r="D77" i="71"/>
  <c r="K61" i="71"/>
  <c r="K60" i="71"/>
  <c r="K59" i="71"/>
  <c r="K58" i="71"/>
  <c r="K57" i="71"/>
  <c r="K56" i="71"/>
  <c r="K55" i="71"/>
  <c r="K54" i="71"/>
  <c r="K53" i="71"/>
  <c r="K63" i="71" s="1"/>
  <c r="G48" i="71"/>
  <c r="I48" i="71" s="1"/>
  <c r="G47" i="71"/>
  <c r="I47" i="71" s="1"/>
  <c r="G46" i="71"/>
  <c r="I46" i="71" s="1"/>
  <c r="G45" i="71"/>
  <c r="I45" i="71" s="1"/>
  <c r="G44" i="71"/>
  <c r="I44" i="71" s="1"/>
  <c r="G43" i="71"/>
  <c r="I43" i="71" s="1"/>
  <c r="G42" i="71"/>
  <c r="I42" i="71" s="1"/>
  <c r="G41" i="71"/>
  <c r="I41" i="71" s="1"/>
  <c r="G40" i="71"/>
  <c r="I40" i="71" s="1"/>
  <c r="F34" i="71"/>
  <c r="F33" i="71"/>
  <c r="F32" i="71"/>
  <c r="F31" i="71"/>
  <c r="F30" i="71"/>
  <c r="F29" i="71"/>
  <c r="F28" i="71"/>
  <c r="F27" i="71"/>
  <c r="F36" i="71" s="1"/>
  <c r="I20" i="71"/>
  <c r="I19" i="71"/>
  <c r="D19" i="71"/>
  <c r="F19" i="71" s="1"/>
  <c r="I18" i="71"/>
  <c r="D18" i="71"/>
  <c r="F18" i="71" s="1"/>
  <c r="I17" i="71"/>
  <c r="D17" i="71"/>
  <c r="F17" i="71" s="1"/>
  <c r="I16" i="71"/>
  <c r="D16" i="71"/>
  <c r="F16" i="71" s="1"/>
  <c r="I15" i="71"/>
  <c r="D15" i="71"/>
  <c r="F15" i="71" s="1"/>
  <c r="D14" i="71"/>
  <c r="F14" i="71" s="1"/>
  <c r="D13" i="71"/>
  <c r="F13" i="71" s="1"/>
  <c r="D12" i="71"/>
  <c r="F12" i="71" s="1"/>
  <c r="F11" i="71"/>
  <c r="I13" i="71"/>
  <c r="I12" i="71"/>
  <c r="C4" i="71"/>
  <c r="C3" i="71"/>
  <c r="F92" i="70"/>
  <c r="F91" i="70"/>
  <c r="D77" i="70"/>
  <c r="K61" i="70"/>
  <c r="K60" i="70"/>
  <c r="K59" i="70"/>
  <c r="K58" i="70"/>
  <c r="K57" i="70"/>
  <c r="K56" i="70"/>
  <c r="K55" i="70"/>
  <c r="K54" i="70"/>
  <c r="K53" i="70"/>
  <c r="K63" i="70" s="1"/>
  <c r="G48" i="70"/>
  <c r="I48" i="70" s="1"/>
  <c r="G47" i="70"/>
  <c r="I47" i="70" s="1"/>
  <c r="G46" i="70"/>
  <c r="I46" i="70" s="1"/>
  <c r="G45" i="70"/>
  <c r="I45" i="70" s="1"/>
  <c r="G44" i="70"/>
  <c r="I44" i="70" s="1"/>
  <c r="G43" i="70"/>
  <c r="I43" i="70" s="1"/>
  <c r="G42" i="70"/>
  <c r="I42" i="70" s="1"/>
  <c r="G41" i="70"/>
  <c r="I41" i="70" s="1"/>
  <c r="G40" i="70"/>
  <c r="I40" i="70" s="1"/>
  <c r="F34" i="70"/>
  <c r="F33" i="70"/>
  <c r="F32" i="70"/>
  <c r="F31" i="70"/>
  <c r="F30" i="70"/>
  <c r="F29" i="70"/>
  <c r="F28" i="70"/>
  <c r="F27" i="70"/>
  <c r="F36" i="70" s="1"/>
  <c r="I20" i="70"/>
  <c r="I19" i="70"/>
  <c r="D19" i="70"/>
  <c r="F19" i="70" s="1"/>
  <c r="I18" i="70"/>
  <c r="D18" i="70"/>
  <c r="F18" i="70" s="1"/>
  <c r="I17" i="70"/>
  <c r="D17" i="70"/>
  <c r="F17" i="70" s="1"/>
  <c r="I16" i="70"/>
  <c r="D16" i="70"/>
  <c r="F16" i="70" s="1"/>
  <c r="I15" i="70"/>
  <c r="D15" i="70"/>
  <c r="F15" i="70" s="1"/>
  <c r="D14" i="70"/>
  <c r="F14" i="70" s="1"/>
  <c r="D13" i="70"/>
  <c r="F13" i="70" s="1"/>
  <c r="D12" i="70"/>
  <c r="F12" i="70" s="1"/>
  <c r="D11" i="70"/>
  <c r="F11" i="70" s="1"/>
  <c r="I13" i="70"/>
  <c r="I12" i="70"/>
  <c r="C4" i="70"/>
  <c r="C3" i="70"/>
  <c r="F92" i="69"/>
  <c r="F91" i="69"/>
  <c r="D77" i="69"/>
  <c r="K61" i="69"/>
  <c r="K60" i="69"/>
  <c r="K59" i="69"/>
  <c r="K58" i="69"/>
  <c r="K57" i="69"/>
  <c r="K56" i="69"/>
  <c r="K55" i="69"/>
  <c r="K54" i="69"/>
  <c r="K53" i="69"/>
  <c r="K63" i="69" s="1"/>
  <c r="G48" i="69"/>
  <c r="I48" i="69" s="1"/>
  <c r="G47" i="69"/>
  <c r="I47" i="69" s="1"/>
  <c r="G46" i="69"/>
  <c r="I46" i="69" s="1"/>
  <c r="G45" i="69"/>
  <c r="I45" i="69" s="1"/>
  <c r="G44" i="69"/>
  <c r="I44" i="69" s="1"/>
  <c r="G43" i="69"/>
  <c r="I43" i="69" s="1"/>
  <c r="G42" i="69"/>
  <c r="I42" i="69" s="1"/>
  <c r="G41" i="69"/>
  <c r="I41" i="69" s="1"/>
  <c r="G40" i="69"/>
  <c r="I40" i="69" s="1"/>
  <c r="F34" i="69"/>
  <c r="F33" i="69"/>
  <c r="F32" i="69"/>
  <c r="F31" i="69"/>
  <c r="F30" i="69"/>
  <c r="F29" i="69"/>
  <c r="F28" i="69"/>
  <c r="F27" i="69"/>
  <c r="F36" i="69" s="1"/>
  <c r="I20" i="69"/>
  <c r="I19" i="69"/>
  <c r="D19" i="69"/>
  <c r="F19" i="69" s="1"/>
  <c r="I18" i="69"/>
  <c r="D18" i="69"/>
  <c r="F18" i="69" s="1"/>
  <c r="I17" i="69"/>
  <c r="D17" i="69"/>
  <c r="F17" i="69" s="1"/>
  <c r="I16" i="69"/>
  <c r="D16" i="69"/>
  <c r="F16" i="69" s="1"/>
  <c r="I15" i="69"/>
  <c r="D15" i="69"/>
  <c r="F15" i="69" s="1"/>
  <c r="D14" i="69"/>
  <c r="F14" i="69" s="1"/>
  <c r="D13" i="69"/>
  <c r="F13" i="69" s="1"/>
  <c r="D12" i="69"/>
  <c r="F12" i="69" s="1"/>
  <c r="D11" i="69"/>
  <c r="F11" i="69" s="1"/>
  <c r="I13" i="69"/>
  <c r="I12" i="69"/>
  <c r="C4" i="69"/>
  <c r="C3" i="69"/>
  <c r="F92" i="68"/>
  <c r="F91" i="68"/>
  <c r="D77" i="68"/>
  <c r="K61" i="68"/>
  <c r="K60" i="68"/>
  <c r="K59" i="68"/>
  <c r="K58" i="68"/>
  <c r="K57" i="68"/>
  <c r="K56" i="68"/>
  <c r="K55" i="68"/>
  <c r="K54" i="68"/>
  <c r="K53" i="68"/>
  <c r="K63" i="68" s="1"/>
  <c r="G48" i="68"/>
  <c r="I48" i="68" s="1"/>
  <c r="G47" i="68"/>
  <c r="I47" i="68" s="1"/>
  <c r="G46" i="68"/>
  <c r="I46" i="68" s="1"/>
  <c r="G45" i="68"/>
  <c r="I45" i="68" s="1"/>
  <c r="G44" i="68"/>
  <c r="I44" i="68" s="1"/>
  <c r="G43" i="68"/>
  <c r="I43" i="68" s="1"/>
  <c r="G42" i="68"/>
  <c r="I42" i="68" s="1"/>
  <c r="G41" i="68"/>
  <c r="I41" i="68" s="1"/>
  <c r="G40" i="68"/>
  <c r="I40" i="68" s="1"/>
  <c r="F34" i="68"/>
  <c r="F33" i="68"/>
  <c r="F32" i="68"/>
  <c r="F31" i="68"/>
  <c r="F30" i="68"/>
  <c r="F29" i="68"/>
  <c r="F28" i="68"/>
  <c r="F27" i="68"/>
  <c r="F36" i="68" s="1"/>
  <c r="I20" i="68"/>
  <c r="I19" i="68"/>
  <c r="D19" i="68"/>
  <c r="F19" i="68" s="1"/>
  <c r="I18" i="68"/>
  <c r="D18" i="68"/>
  <c r="F18" i="68" s="1"/>
  <c r="I17" i="68"/>
  <c r="D17" i="68"/>
  <c r="F17" i="68" s="1"/>
  <c r="I16" i="68"/>
  <c r="D16" i="68"/>
  <c r="F16" i="68" s="1"/>
  <c r="I15" i="68"/>
  <c r="D15" i="68"/>
  <c r="F15" i="68" s="1"/>
  <c r="D14" i="68"/>
  <c r="F14" i="68" s="1"/>
  <c r="D13" i="68"/>
  <c r="F13" i="68" s="1"/>
  <c r="D12" i="68"/>
  <c r="F12" i="68" s="1"/>
  <c r="D11" i="68"/>
  <c r="F11" i="68" s="1"/>
  <c r="I13" i="68"/>
  <c r="I12" i="68"/>
  <c r="C4" i="68"/>
  <c r="C3" i="68"/>
  <c r="F91" i="67"/>
  <c r="D77" i="67"/>
  <c r="K61" i="67"/>
  <c r="K60" i="67"/>
  <c r="K59" i="67"/>
  <c r="K58" i="67"/>
  <c r="K57" i="67"/>
  <c r="K56" i="67"/>
  <c r="K55" i="67"/>
  <c r="K54" i="67"/>
  <c r="K53" i="67"/>
  <c r="K63" i="67" s="1"/>
  <c r="G48" i="67"/>
  <c r="I48" i="67" s="1"/>
  <c r="G47" i="67"/>
  <c r="I47" i="67" s="1"/>
  <c r="G46" i="67"/>
  <c r="I46" i="67" s="1"/>
  <c r="G45" i="67"/>
  <c r="I45" i="67" s="1"/>
  <c r="G44" i="67"/>
  <c r="I44" i="67" s="1"/>
  <c r="G43" i="67"/>
  <c r="I43" i="67" s="1"/>
  <c r="G42" i="67"/>
  <c r="I42" i="67" s="1"/>
  <c r="G41" i="67"/>
  <c r="I41" i="67" s="1"/>
  <c r="G40" i="67"/>
  <c r="I40" i="67" s="1"/>
  <c r="F34" i="67"/>
  <c r="F33" i="67"/>
  <c r="F32" i="67"/>
  <c r="F31" i="67"/>
  <c r="F30" i="67"/>
  <c r="F29" i="67"/>
  <c r="F28" i="67"/>
  <c r="F27" i="67"/>
  <c r="F36" i="67" s="1"/>
  <c r="I20" i="67"/>
  <c r="I19" i="67"/>
  <c r="D19" i="67"/>
  <c r="F19" i="67" s="1"/>
  <c r="I18" i="67"/>
  <c r="D18" i="67"/>
  <c r="F18" i="67" s="1"/>
  <c r="I17" i="67"/>
  <c r="D17" i="67"/>
  <c r="F17" i="67" s="1"/>
  <c r="I16" i="67"/>
  <c r="D16" i="67"/>
  <c r="F16" i="67" s="1"/>
  <c r="I15" i="67"/>
  <c r="D15" i="67"/>
  <c r="F15" i="67" s="1"/>
  <c r="D14" i="67"/>
  <c r="F14" i="67" s="1"/>
  <c r="D13" i="67"/>
  <c r="F13" i="67" s="1"/>
  <c r="D12" i="67"/>
  <c r="F12" i="67" s="1"/>
  <c r="F11" i="67"/>
  <c r="I13" i="67"/>
  <c r="I12" i="67"/>
  <c r="C4" i="67"/>
  <c r="C3" i="67"/>
  <c r="F92" i="66"/>
  <c r="D77" i="66"/>
  <c r="K61" i="66"/>
  <c r="K60" i="66"/>
  <c r="K59" i="66"/>
  <c r="K58" i="66"/>
  <c r="K57" i="66"/>
  <c r="K56" i="66"/>
  <c r="K55" i="66"/>
  <c r="K54" i="66"/>
  <c r="K53" i="66"/>
  <c r="K63" i="66" s="1"/>
  <c r="G48" i="66"/>
  <c r="I48" i="66" s="1"/>
  <c r="G47" i="66"/>
  <c r="I47" i="66" s="1"/>
  <c r="G46" i="66"/>
  <c r="I46" i="66" s="1"/>
  <c r="G45" i="66"/>
  <c r="I45" i="66" s="1"/>
  <c r="G44" i="66"/>
  <c r="I44" i="66" s="1"/>
  <c r="G43" i="66"/>
  <c r="I43" i="66" s="1"/>
  <c r="G42" i="66"/>
  <c r="I42" i="66" s="1"/>
  <c r="G41" i="66"/>
  <c r="I41" i="66" s="1"/>
  <c r="G40" i="66"/>
  <c r="I40" i="66" s="1"/>
  <c r="F34" i="66"/>
  <c r="F33" i="66"/>
  <c r="F32" i="66"/>
  <c r="F31" i="66"/>
  <c r="F30" i="66"/>
  <c r="F29" i="66"/>
  <c r="F28" i="66"/>
  <c r="F27" i="66"/>
  <c r="F36" i="66" s="1"/>
  <c r="H18" i="32" s="1"/>
  <c r="AX18" i="32" s="1"/>
  <c r="I20" i="66"/>
  <c r="I19" i="66"/>
  <c r="D19" i="66"/>
  <c r="F19" i="66" s="1"/>
  <c r="I18" i="66"/>
  <c r="D18" i="66"/>
  <c r="F18" i="66" s="1"/>
  <c r="I17" i="66"/>
  <c r="D17" i="66"/>
  <c r="F17" i="66" s="1"/>
  <c r="I16" i="66"/>
  <c r="D16" i="66"/>
  <c r="F16" i="66" s="1"/>
  <c r="I15" i="66"/>
  <c r="D15" i="66"/>
  <c r="F15" i="66" s="1"/>
  <c r="D14" i="66"/>
  <c r="F14" i="66" s="1"/>
  <c r="F13" i="66"/>
  <c r="F12" i="66"/>
  <c r="F11" i="66"/>
  <c r="I13" i="66"/>
  <c r="I12" i="66"/>
  <c r="C4" i="66"/>
  <c r="C3" i="66"/>
  <c r="I15" i="53"/>
  <c r="I16" i="53"/>
  <c r="I17" i="53"/>
  <c r="I18" i="53"/>
  <c r="I19" i="53"/>
  <c r="I20" i="53"/>
  <c r="F92" i="53"/>
  <c r="F91" i="53"/>
  <c r="K54" i="53"/>
  <c r="K55" i="53"/>
  <c r="K56" i="53"/>
  <c r="K57" i="53"/>
  <c r="K58" i="53"/>
  <c r="K59" i="53"/>
  <c r="K60" i="53"/>
  <c r="K61" i="53"/>
  <c r="K53" i="53"/>
  <c r="D5" i="2"/>
  <c r="AW45" i="36"/>
  <c r="AQ45" i="36"/>
  <c r="AK45" i="36"/>
  <c r="AE45" i="36"/>
  <c r="Y45" i="36"/>
  <c r="S45" i="36"/>
  <c r="BE43" i="36"/>
  <c r="BD43" i="36"/>
  <c r="BC43" i="36"/>
  <c r="AJ43" i="36"/>
  <c r="AD43" i="36"/>
  <c r="R43" i="36"/>
  <c r="AW47" i="36"/>
  <c r="AQ47" i="36"/>
  <c r="AK47" i="36"/>
  <c r="AE47" i="36"/>
  <c r="Y47" i="36"/>
  <c r="S47" i="36"/>
  <c r="G41" i="53"/>
  <c r="G42" i="53"/>
  <c r="G43" i="53"/>
  <c r="G44" i="53"/>
  <c r="G45" i="53"/>
  <c r="G46" i="53"/>
  <c r="G47" i="53"/>
  <c r="G48" i="53"/>
  <c r="G40" i="53"/>
  <c r="B3" i="32"/>
  <c r="G22" i="66" l="1"/>
  <c r="E22" i="66"/>
  <c r="B10" i="66"/>
  <c r="D10" i="66"/>
  <c r="AT11" i="32"/>
  <c r="AT10" i="32"/>
  <c r="AQ11" i="32"/>
  <c r="AQ9" i="32"/>
  <c r="AN10" i="32"/>
  <c r="AN9" i="32"/>
  <c r="AK11" i="32"/>
  <c r="AH11" i="32"/>
  <c r="AH9" i="32"/>
  <c r="T10" i="32"/>
  <c r="T9" i="32"/>
  <c r="O10" i="32"/>
  <c r="N10" i="17"/>
  <c r="H32" i="32"/>
  <c r="H10" i="53"/>
  <c r="G10" i="53"/>
  <c r="BE26" i="36"/>
  <c r="H22" i="32"/>
  <c r="N12" i="17"/>
  <c r="T32" i="32"/>
  <c r="N13" i="17"/>
  <c r="AH32" i="32"/>
  <c r="N14" i="17"/>
  <c r="AK32" i="32"/>
  <c r="N15" i="17"/>
  <c r="AN32" i="32"/>
  <c r="N16" i="17"/>
  <c r="AQ32" i="32"/>
  <c r="AV43" i="36" s="1"/>
  <c r="N17" i="17"/>
  <c r="AT32" i="32"/>
  <c r="G47" i="36"/>
  <c r="AX34" i="32"/>
  <c r="BC47" i="36" s="1"/>
  <c r="M11" i="17"/>
  <c r="O26" i="32"/>
  <c r="M12" i="17"/>
  <c r="T26" i="32"/>
  <c r="M13" i="17"/>
  <c r="AH26" i="32"/>
  <c r="M14" i="17"/>
  <c r="AK26" i="32"/>
  <c r="M15" i="17"/>
  <c r="AN26" i="32"/>
  <c r="M16" i="17"/>
  <c r="AQ26" i="32"/>
  <c r="M17" i="17"/>
  <c r="AT26" i="32"/>
  <c r="F18" i="17"/>
  <c r="M10" i="17"/>
  <c r="I11" i="72"/>
  <c r="B25" i="72"/>
  <c r="H22" i="72"/>
  <c r="I14" i="72"/>
  <c r="H10" i="72"/>
  <c r="G10" i="72"/>
  <c r="D10" i="72"/>
  <c r="F20" i="72"/>
  <c r="AT9" i="32" s="1"/>
  <c r="I50" i="72"/>
  <c r="I11" i="71"/>
  <c r="B25" i="71"/>
  <c r="H23" i="71"/>
  <c r="H22" i="71"/>
  <c r="F22" i="71"/>
  <c r="I14" i="71"/>
  <c r="H10" i="71"/>
  <c r="G10" i="71"/>
  <c r="D10" i="71"/>
  <c r="F23" i="71"/>
  <c r="AQ10" i="32" s="1"/>
  <c r="F20" i="71"/>
  <c r="I50" i="71"/>
  <c r="I11" i="70"/>
  <c r="B25" i="70"/>
  <c r="H22" i="70"/>
  <c r="F22" i="70"/>
  <c r="I14" i="70"/>
  <c r="H10" i="70"/>
  <c r="G10" i="70"/>
  <c r="D10" i="70"/>
  <c r="F23" i="70"/>
  <c r="AN11" i="32" s="1"/>
  <c r="F20" i="70"/>
  <c r="I50" i="70"/>
  <c r="I11" i="69"/>
  <c r="B25" i="69"/>
  <c r="H22" i="69"/>
  <c r="I14" i="69"/>
  <c r="H10" i="69"/>
  <c r="G10" i="69"/>
  <c r="D10" i="69"/>
  <c r="F20" i="69"/>
  <c r="AK9" i="32" s="1"/>
  <c r="I50" i="69"/>
  <c r="I11" i="68"/>
  <c r="B25" i="68"/>
  <c r="H23" i="68"/>
  <c r="H22" i="68"/>
  <c r="F22" i="68"/>
  <c r="I14" i="68"/>
  <c r="H10" i="68"/>
  <c r="G10" i="68"/>
  <c r="D10" i="68"/>
  <c r="F23" i="68"/>
  <c r="AH10" i="32" s="1"/>
  <c r="F20" i="68"/>
  <c r="I50" i="68"/>
  <c r="I11" i="67"/>
  <c r="B25" i="67"/>
  <c r="H22" i="67"/>
  <c r="I14" i="67"/>
  <c r="H10" i="67"/>
  <c r="G10" i="67"/>
  <c r="D10" i="67"/>
  <c r="F20" i="67"/>
  <c r="I50" i="67"/>
  <c r="I11" i="66"/>
  <c r="B25" i="66"/>
  <c r="H22" i="66"/>
  <c r="I14" i="66"/>
  <c r="H10" i="66"/>
  <c r="G10" i="66"/>
  <c r="F20" i="66"/>
  <c r="I50" i="66"/>
  <c r="H20" i="32" s="1"/>
  <c r="AX20" i="32" s="1"/>
  <c r="H9" i="32" l="1"/>
  <c r="H16" i="32" s="1"/>
  <c r="F22" i="66"/>
  <c r="G12" i="67"/>
  <c r="G11" i="67"/>
  <c r="N18" i="17"/>
  <c r="F22" i="72"/>
  <c r="F23" i="72" s="1"/>
  <c r="F22" i="69"/>
  <c r="F23" i="69" s="1"/>
  <c r="AK10" i="32" s="1"/>
  <c r="S23" i="36"/>
  <c r="F22" i="67"/>
  <c r="F23" i="67" s="1"/>
  <c r="T11" i="32" s="1"/>
  <c r="G23" i="36"/>
  <c r="M18" i="17"/>
  <c r="AX26" i="32"/>
  <c r="F80" i="72"/>
  <c r="H20" i="72"/>
  <c r="G20" i="72"/>
  <c r="L20" i="72" s="1"/>
  <c r="H19" i="72"/>
  <c r="G19" i="72"/>
  <c r="L19" i="72" s="1"/>
  <c r="H18" i="72"/>
  <c r="G18" i="72"/>
  <c r="L18" i="72" s="1"/>
  <c r="H17" i="72"/>
  <c r="G17" i="72"/>
  <c r="L17" i="72" s="1"/>
  <c r="H16" i="72"/>
  <c r="G16" i="72"/>
  <c r="L16" i="72" s="1"/>
  <c r="H15" i="72"/>
  <c r="G15" i="72"/>
  <c r="L15" i="72" s="1"/>
  <c r="H14" i="72"/>
  <c r="G14" i="72"/>
  <c r="L14" i="72" s="1"/>
  <c r="H13" i="72"/>
  <c r="G13" i="72"/>
  <c r="L13" i="72" s="1"/>
  <c r="H12" i="72"/>
  <c r="G12" i="72"/>
  <c r="L12" i="72" s="1"/>
  <c r="H11" i="72"/>
  <c r="G11" i="72"/>
  <c r="L11" i="72" s="1"/>
  <c r="L22" i="72"/>
  <c r="H23" i="72" s="1"/>
  <c r="I23" i="72"/>
  <c r="F80" i="71"/>
  <c r="H20" i="71"/>
  <c r="G20" i="71"/>
  <c r="L20" i="71" s="1"/>
  <c r="H19" i="71"/>
  <c r="G19" i="71"/>
  <c r="L19" i="71" s="1"/>
  <c r="H18" i="71"/>
  <c r="G18" i="71"/>
  <c r="L18" i="71" s="1"/>
  <c r="H17" i="71"/>
  <c r="G17" i="71"/>
  <c r="L17" i="71" s="1"/>
  <c r="H16" i="71"/>
  <c r="G16" i="71"/>
  <c r="L16" i="71" s="1"/>
  <c r="H15" i="71"/>
  <c r="G15" i="71"/>
  <c r="L15" i="71" s="1"/>
  <c r="H14" i="71"/>
  <c r="G14" i="71"/>
  <c r="L14" i="71" s="1"/>
  <c r="H13" i="71"/>
  <c r="G13" i="71"/>
  <c r="L13" i="71" s="1"/>
  <c r="H12" i="71"/>
  <c r="G12" i="71"/>
  <c r="L12" i="71" s="1"/>
  <c r="H11" i="71"/>
  <c r="G11" i="71"/>
  <c r="L11" i="71" s="1"/>
  <c r="L22" i="71"/>
  <c r="I23" i="71"/>
  <c r="F80" i="70"/>
  <c r="G20" i="70"/>
  <c r="L20" i="70" s="1"/>
  <c r="H20" i="70" s="1"/>
  <c r="G19" i="70"/>
  <c r="L19" i="70" s="1"/>
  <c r="H19" i="70" s="1"/>
  <c r="G18" i="70"/>
  <c r="L18" i="70" s="1"/>
  <c r="H18" i="70" s="1"/>
  <c r="G17" i="70"/>
  <c r="L17" i="70" s="1"/>
  <c r="H17" i="70" s="1"/>
  <c r="G16" i="70"/>
  <c r="L16" i="70" s="1"/>
  <c r="H16" i="70" s="1"/>
  <c r="G15" i="70"/>
  <c r="L15" i="70" s="1"/>
  <c r="H15" i="70" s="1"/>
  <c r="G14" i="70"/>
  <c r="L14" i="70" s="1"/>
  <c r="H14" i="70" s="1"/>
  <c r="G13" i="70"/>
  <c r="L13" i="70" s="1"/>
  <c r="H13" i="70" s="1"/>
  <c r="G12" i="70"/>
  <c r="L12" i="70" s="1"/>
  <c r="H12" i="70" s="1"/>
  <c r="G11" i="70"/>
  <c r="L11" i="70" s="1"/>
  <c r="H11" i="70" s="1"/>
  <c r="H23" i="70" s="1"/>
  <c r="L22" i="70"/>
  <c r="I23" i="70"/>
  <c r="F80" i="69"/>
  <c r="H20" i="69"/>
  <c r="G20" i="69"/>
  <c r="L20" i="69" s="1"/>
  <c r="H19" i="69"/>
  <c r="G19" i="69"/>
  <c r="L19" i="69" s="1"/>
  <c r="H18" i="69"/>
  <c r="G18" i="69"/>
  <c r="L18" i="69" s="1"/>
  <c r="H17" i="69"/>
  <c r="G17" i="69"/>
  <c r="L17" i="69" s="1"/>
  <c r="H16" i="69"/>
  <c r="G16" i="69"/>
  <c r="L16" i="69" s="1"/>
  <c r="H15" i="69"/>
  <c r="G15" i="69"/>
  <c r="L15" i="69" s="1"/>
  <c r="H14" i="69"/>
  <c r="G14" i="69"/>
  <c r="L14" i="69" s="1"/>
  <c r="H13" i="69"/>
  <c r="G13" i="69"/>
  <c r="L13" i="69" s="1"/>
  <c r="H12" i="69"/>
  <c r="G12" i="69"/>
  <c r="L12" i="69" s="1"/>
  <c r="H11" i="69"/>
  <c r="G11" i="69"/>
  <c r="L11" i="69" s="1"/>
  <c r="L22" i="69"/>
  <c r="H23" i="69" s="1"/>
  <c r="I23" i="69"/>
  <c r="F80" i="68"/>
  <c r="H20" i="68"/>
  <c r="G20" i="68"/>
  <c r="L20" i="68" s="1"/>
  <c r="H19" i="68"/>
  <c r="G19" i="68"/>
  <c r="L19" i="68" s="1"/>
  <c r="H18" i="68"/>
  <c r="G18" i="68"/>
  <c r="L18" i="68" s="1"/>
  <c r="H17" i="68"/>
  <c r="G17" i="68"/>
  <c r="L17" i="68" s="1"/>
  <c r="H16" i="68"/>
  <c r="G16" i="68"/>
  <c r="L16" i="68" s="1"/>
  <c r="H15" i="68"/>
  <c r="G15" i="68"/>
  <c r="L15" i="68" s="1"/>
  <c r="H14" i="68"/>
  <c r="G14" i="68"/>
  <c r="L14" i="68" s="1"/>
  <c r="H13" i="68"/>
  <c r="G13" i="68"/>
  <c r="L13" i="68" s="1"/>
  <c r="H12" i="68"/>
  <c r="G12" i="68"/>
  <c r="L12" i="68" s="1"/>
  <c r="H11" i="68"/>
  <c r="G11" i="68"/>
  <c r="L11" i="68" s="1"/>
  <c r="L22" i="68"/>
  <c r="I23" i="68"/>
  <c r="F80" i="67"/>
  <c r="G20" i="67"/>
  <c r="L20" i="67" s="1"/>
  <c r="H20" i="67" s="1"/>
  <c r="G19" i="67"/>
  <c r="L19" i="67" s="1"/>
  <c r="H19" i="67" s="1"/>
  <c r="G18" i="67"/>
  <c r="L18" i="67" s="1"/>
  <c r="H18" i="67" s="1"/>
  <c r="G17" i="67"/>
  <c r="L17" i="67" s="1"/>
  <c r="H17" i="67" s="1"/>
  <c r="G16" i="67"/>
  <c r="L16" i="67" s="1"/>
  <c r="H16" i="67" s="1"/>
  <c r="G15" i="67"/>
  <c r="L15" i="67" s="1"/>
  <c r="H15" i="67" s="1"/>
  <c r="G14" i="67"/>
  <c r="L14" i="67" s="1"/>
  <c r="H14" i="67" s="1"/>
  <c r="G13" i="67"/>
  <c r="L13" i="67" s="1"/>
  <c r="H13" i="67" s="1"/>
  <c r="L12" i="67"/>
  <c r="H12" i="67" s="1"/>
  <c r="L11" i="67"/>
  <c r="H11" i="67" s="1"/>
  <c r="L22" i="67"/>
  <c r="H23" i="67" s="1"/>
  <c r="I23" i="67"/>
  <c r="G20" i="66"/>
  <c r="L20" i="66" s="1"/>
  <c r="H20" i="66" s="1"/>
  <c r="G19" i="66"/>
  <c r="L19" i="66" s="1"/>
  <c r="H19" i="66" s="1"/>
  <c r="G18" i="66"/>
  <c r="L18" i="66" s="1"/>
  <c r="H18" i="66" s="1"/>
  <c r="G17" i="66"/>
  <c r="L17" i="66" s="1"/>
  <c r="H17" i="66" s="1"/>
  <c r="G16" i="66"/>
  <c r="L16" i="66" s="1"/>
  <c r="H16" i="66" s="1"/>
  <c r="G15" i="66"/>
  <c r="L15" i="66" s="1"/>
  <c r="H15" i="66" s="1"/>
  <c r="G14" i="66"/>
  <c r="L14" i="66" s="1"/>
  <c r="H14" i="66" s="1"/>
  <c r="G13" i="66"/>
  <c r="L13" i="66" s="1"/>
  <c r="H13" i="66" s="1"/>
  <c r="G12" i="66"/>
  <c r="L12" i="66" s="1"/>
  <c r="H12" i="66" s="1"/>
  <c r="G11" i="66"/>
  <c r="L11" i="66" s="1"/>
  <c r="H11" i="66" s="1"/>
  <c r="F23" i="66" l="1"/>
  <c r="H11" i="32" s="1"/>
  <c r="L22" i="66"/>
  <c r="H23" i="66" s="1"/>
  <c r="I23" i="66" s="1"/>
  <c r="F82" i="72"/>
  <c r="F90" i="72"/>
  <c r="E17" i="17"/>
  <c r="F82" i="71"/>
  <c r="F90" i="71"/>
  <c r="E16" i="17"/>
  <c r="F82" i="70"/>
  <c r="F90" i="70"/>
  <c r="E15" i="17"/>
  <c r="F82" i="69"/>
  <c r="F90" i="69"/>
  <c r="E14" i="17"/>
  <c r="F82" i="67"/>
  <c r="F90" i="67"/>
  <c r="E12" i="17"/>
  <c r="F82" i="68"/>
  <c r="F90" i="68"/>
  <c r="E13" i="17"/>
  <c r="F83" i="72"/>
  <c r="G16" i="17"/>
  <c r="F83" i="71"/>
  <c r="F83" i="70"/>
  <c r="G14" i="17"/>
  <c r="F83" i="69"/>
  <c r="G13" i="17"/>
  <c r="F83" i="68"/>
  <c r="G12" i="17"/>
  <c r="F83" i="67"/>
  <c r="G24" i="36"/>
  <c r="G25" i="36"/>
  <c r="F84" i="72"/>
  <c r="G82" i="72"/>
  <c r="F84" i="71"/>
  <c r="G82" i="71"/>
  <c r="F84" i="70"/>
  <c r="G82" i="70"/>
  <c r="F84" i="69"/>
  <c r="G82" i="69"/>
  <c r="F84" i="68"/>
  <c r="G82" i="68"/>
  <c r="F84" i="67"/>
  <c r="G82" i="67"/>
  <c r="H10" i="32" l="1"/>
  <c r="F80" i="66"/>
  <c r="H17" i="17"/>
  <c r="J40" i="72"/>
  <c r="J41" i="72"/>
  <c r="J42" i="72"/>
  <c r="J43" i="72"/>
  <c r="J44" i="72"/>
  <c r="J45" i="72"/>
  <c r="J46" i="72"/>
  <c r="J47" i="72"/>
  <c r="J48" i="72"/>
  <c r="H16" i="17"/>
  <c r="J40" i="71"/>
  <c r="J41" i="71"/>
  <c r="J42" i="71"/>
  <c r="J43" i="71"/>
  <c r="J44" i="71"/>
  <c r="J45" i="71"/>
  <c r="J46" i="71"/>
  <c r="J47" i="71"/>
  <c r="J48" i="71"/>
  <c r="H15" i="17"/>
  <c r="J40" i="70"/>
  <c r="J41" i="70"/>
  <c r="J42" i="70"/>
  <c r="J43" i="70"/>
  <c r="J44" i="70"/>
  <c r="J45" i="70"/>
  <c r="J46" i="70"/>
  <c r="J47" i="70"/>
  <c r="J48" i="70"/>
  <c r="H14" i="17"/>
  <c r="J40" i="69"/>
  <c r="J41" i="69"/>
  <c r="J42" i="69"/>
  <c r="J43" i="69"/>
  <c r="J44" i="69"/>
  <c r="J45" i="69"/>
  <c r="J46" i="69"/>
  <c r="J47" i="69"/>
  <c r="J48" i="69"/>
  <c r="H13" i="17"/>
  <c r="J40" i="68"/>
  <c r="J41" i="68"/>
  <c r="J42" i="68"/>
  <c r="J43" i="68"/>
  <c r="J44" i="68"/>
  <c r="J45" i="68"/>
  <c r="J46" i="68"/>
  <c r="J47" i="68"/>
  <c r="J48" i="68"/>
  <c r="S24" i="36"/>
  <c r="H12" i="17"/>
  <c r="J40" i="67"/>
  <c r="J41" i="67"/>
  <c r="J42" i="67"/>
  <c r="J43" i="67"/>
  <c r="J44" i="67"/>
  <c r="J45" i="67"/>
  <c r="J46" i="67"/>
  <c r="J47" i="67"/>
  <c r="J48" i="67"/>
  <c r="F86" i="67"/>
  <c r="I12" i="17"/>
  <c r="T31" i="32" s="1"/>
  <c r="F86" i="68"/>
  <c r="I13" i="17"/>
  <c r="AH31" i="32" s="1"/>
  <c r="F86" i="69"/>
  <c r="I14" i="17"/>
  <c r="AK31" i="32" s="1"/>
  <c r="F86" i="70"/>
  <c r="I15" i="17"/>
  <c r="AN31" i="32" s="1"/>
  <c r="F86" i="71"/>
  <c r="I16" i="17"/>
  <c r="AQ31" i="32" s="1"/>
  <c r="F86" i="72"/>
  <c r="I17" i="17"/>
  <c r="AT31" i="32" s="1"/>
  <c r="AT33" i="32" s="1"/>
  <c r="G17" i="17"/>
  <c r="F90" i="66" l="1"/>
  <c r="E10" i="17"/>
  <c r="F82" i="66"/>
  <c r="J50" i="72"/>
  <c r="AU29" i="32"/>
  <c r="AU31" i="32" s="1"/>
  <c r="AT29" i="32"/>
  <c r="J50" i="71"/>
  <c r="AR29" i="32"/>
  <c r="AR31" i="32" s="1"/>
  <c r="AQ29" i="32"/>
  <c r="J50" i="70"/>
  <c r="AO29" i="32"/>
  <c r="AO31" i="32" s="1"/>
  <c r="AN29" i="32"/>
  <c r="J50" i="69"/>
  <c r="AL29" i="32"/>
  <c r="AL31" i="32" s="1"/>
  <c r="AK29" i="32"/>
  <c r="J50" i="68"/>
  <c r="AI29" i="32"/>
  <c r="AI31" i="32" s="1"/>
  <c r="AH29" i="32"/>
  <c r="J50" i="67"/>
  <c r="F93" i="67" s="1"/>
  <c r="F94" i="67" s="1"/>
  <c r="U29" i="32"/>
  <c r="T29" i="32"/>
  <c r="G87" i="72"/>
  <c r="K17" i="17"/>
  <c r="AQ33" i="32" s="1"/>
  <c r="G87" i="71"/>
  <c r="K16" i="17"/>
  <c r="G87" i="70"/>
  <c r="K15" i="17"/>
  <c r="AN33" i="32" s="1"/>
  <c r="G87" i="69"/>
  <c r="K14" i="17"/>
  <c r="AK33" i="32" s="1"/>
  <c r="G87" i="68"/>
  <c r="K13" i="17"/>
  <c r="AH33" i="32" s="1"/>
  <c r="G87" i="67"/>
  <c r="K12" i="17"/>
  <c r="G10" i="17" l="1"/>
  <c r="G82" i="66"/>
  <c r="B95" i="67"/>
  <c r="P12" i="17"/>
  <c r="AW43" i="36"/>
  <c r="AU33" i="32"/>
  <c r="K50" i="72"/>
  <c r="F93" i="72"/>
  <c r="AQ43" i="36"/>
  <c r="AR33" i="32"/>
  <c r="K50" i="71"/>
  <c r="F93" i="71"/>
  <c r="AK43" i="36"/>
  <c r="AO33" i="32"/>
  <c r="K50" i="70"/>
  <c r="F93" i="70"/>
  <c r="AE43" i="36"/>
  <c r="AL33" i="32"/>
  <c r="K50" i="69"/>
  <c r="F93" i="69"/>
  <c r="Y43" i="36"/>
  <c r="AI33" i="32"/>
  <c r="K50" i="68"/>
  <c r="F93" i="68"/>
  <c r="S42" i="36"/>
  <c r="S44" i="36" s="1"/>
  <c r="K50" i="67"/>
  <c r="O12" i="17"/>
  <c r="Q12" i="17" s="1"/>
  <c r="T33" i="32"/>
  <c r="X19" i="36"/>
  <c r="C6" i="2"/>
  <c r="F83" i="66" s="1"/>
  <c r="J40" i="66" s="1"/>
  <c r="I41" i="53"/>
  <c r="I42" i="53"/>
  <c r="I43" i="53"/>
  <c r="I44" i="53"/>
  <c r="I45" i="53"/>
  <c r="I46" i="53"/>
  <c r="I47" i="53"/>
  <c r="I48" i="53"/>
  <c r="I40" i="53"/>
  <c r="D14" i="53"/>
  <c r="D15" i="53"/>
  <c r="D16" i="53"/>
  <c r="D17" i="53"/>
  <c r="D18" i="53"/>
  <c r="D19" i="53"/>
  <c r="C4" i="17"/>
  <c r="A5" i="49"/>
  <c r="J29" i="49" s="1"/>
  <c r="A6" i="49"/>
  <c r="K29" i="49" s="1"/>
  <c r="A7" i="49"/>
  <c r="L29" i="49" s="1"/>
  <c r="A8" i="49"/>
  <c r="M29" i="49" s="1"/>
  <c r="A9" i="49"/>
  <c r="N29" i="49" s="1"/>
  <c r="A10" i="49"/>
  <c r="O29" i="49" s="1"/>
  <c r="A11" i="49"/>
  <c r="P29" i="49" s="1"/>
  <c r="A4" i="49"/>
  <c r="I29" i="49" s="1"/>
  <c r="F84" i="66" l="1"/>
  <c r="H10" i="17"/>
  <c r="H29" i="32" s="1"/>
  <c r="J41" i="66"/>
  <c r="J42" i="66"/>
  <c r="J43" i="66"/>
  <c r="J44" i="66"/>
  <c r="J45" i="66"/>
  <c r="J46" i="66"/>
  <c r="J47" i="66"/>
  <c r="J48" i="66"/>
  <c r="O13" i="17"/>
  <c r="F94" i="68"/>
  <c r="O14" i="17"/>
  <c r="F94" i="69"/>
  <c r="O15" i="17"/>
  <c r="F94" i="70"/>
  <c r="O16" i="17"/>
  <c r="F94" i="71"/>
  <c r="O17" i="17"/>
  <c r="F94" i="72"/>
  <c r="AU35" i="32"/>
  <c r="AW46" i="36"/>
  <c r="AR35" i="32"/>
  <c r="AQ46" i="36"/>
  <c r="AO35" i="32"/>
  <c r="AK46" i="36"/>
  <c r="AL35" i="32"/>
  <c r="AE46" i="36"/>
  <c r="AI35" i="32"/>
  <c r="Y46" i="36"/>
  <c r="I13" i="53"/>
  <c r="C4" i="53"/>
  <c r="I11" i="53" s="1"/>
  <c r="C3" i="53"/>
  <c r="I12" i="53"/>
  <c r="D77" i="53"/>
  <c r="K63" i="53"/>
  <c r="I50" i="53"/>
  <c r="F34" i="53"/>
  <c r="F33" i="53"/>
  <c r="F32" i="53"/>
  <c r="F31" i="53"/>
  <c r="F30" i="53"/>
  <c r="F29" i="53"/>
  <c r="F28" i="53"/>
  <c r="F27" i="53"/>
  <c r="F36" i="53" s="1"/>
  <c r="F19" i="53"/>
  <c r="F18" i="53"/>
  <c r="F17" i="53"/>
  <c r="F16" i="53"/>
  <c r="F15" i="53"/>
  <c r="F14" i="53"/>
  <c r="F13" i="53"/>
  <c r="AW35" i="36"/>
  <c r="AW33" i="36"/>
  <c r="AW31" i="36"/>
  <c r="AW25" i="36"/>
  <c r="AW24" i="36"/>
  <c r="AW23" i="36"/>
  <c r="AQ35" i="36"/>
  <c r="AQ33" i="36"/>
  <c r="AQ31" i="36"/>
  <c r="AQ25" i="36"/>
  <c r="AQ24" i="36"/>
  <c r="AQ23" i="36"/>
  <c r="AK35" i="36"/>
  <c r="AK33" i="36"/>
  <c r="AK31" i="36"/>
  <c r="AK25" i="36"/>
  <c r="AK24" i="36"/>
  <c r="AK23" i="36"/>
  <c r="J50" i="66" l="1"/>
  <c r="F93" i="66"/>
  <c r="K50" i="66"/>
  <c r="F86" i="66"/>
  <c r="I10" i="17"/>
  <c r="H31" i="32" s="1"/>
  <c r="B95" i="72"/>
  <c r="P17" i="17"/>
  <c r="Q17" i="17"/>
  <c r="B95" i="71"/>
  <c r="P16" i="17"/>
  <c r="Q16" i="17"/>
  <c r="B95" i="70"/>
  <c r="P15" i="17"/>
  <c r="Q15" i="17"/>
  <c r="B95" i="69"/>
  <c r="P14" i="17"/>
  <c r="Q14" i="17"/>
  <c r="B95" i="68"/>
  <c r="P13" i="17"/>
  <c r="Q13" i="17"/>
  <c r="O22" i="32"/>
  <c r="AX22" i="32" s="1"/>
  <c r="B11" i="49"/>
  <c r="P34" i="49" s="1"/>
  <c r="AW50" i="36"/>
  <c r="AW48" i="36" s="1"/>
  <c r="B10" i="49"/>
  <c r="O34" i="49" s="1"/>
  <c r="AQ50" i="36"/>
  <c r="AQ48" i="36" s="1"/>
  <c r="B9" i="49"/>
  <c r="N34" i="49" s="1"/>
  <c r="AK50" i="36"/>
  <c r="AK48" i="36" s="1"/>
  <c r="B8" i="49"/>
  <c r="M34" i="49" s="1"/>
  <c r="AE50" i="36"/>
  <c r="AE48" i="36" s="1"/>
  <c r="B7" i="49"/>
  <c r="L34" i="49" s="1"/>
  <c r="Y50" i="36"/>
  <c r="Y48" i="36" s="1"/>
  <c r="I14" i="53"/>
  <c r="H22" i="53"/>
  <c r="G11" i="53"/>
  <c r="G12" i="53"/>
  <c r="G13" i="53"/>
  <c r="G14" i="53"/>
  <c r="G15" i="53"/>
  <c r="G16" i="53"/>
  <c r="G17" i="53"/>
  <c r="G18" i="53"/>
  <c r="G19" i="53"/>
  <c r="G20" i="53"/>
  <c r="D10" i="53"/>
  <c r="I29" i="32"/>
  <c r="B25" i="53"/>
  <c r="F11" i="53"/>
  <c r="AE35" i="36"/>
  <c r="AE33" i="36"/>
  <c r="AE31" i="36"/>
  <c r="AE36" i="36" s="1"/>
  <c r="AE25" i="36"/>
  <c r="AE24" i="36"/>
  <c r="AE23" i="36"/>
  <c r="Y35" i="36"/>
  <c r="Y33" i="36"/>
  <c r="Y31" i="36"/>
  <c r="Y25" i="36"/>
  <c r="Y24" i="36"/>
  <c r="Y23" i="36"/>
  <c r="S35" i="36"/>
  <c r="S33" i="36"/>
  <c r="S31" i="36"/>
  <c r="S25" i="36"/>
  <c r="B1" i="49"/>
  <c r="I1" i="49"/>
  <c r="BC33" i="36"/>
  <c r="BA36" i="36"/>
  <c r="AZ36" i="36"/>
  <c r="AY36" i="36"/>
  <c r="AU36" i="36"/>
  <c r="AT36" i="36"/>
  <c r="AS36" i="36"/>
  <c r="AO36" i="36"/>
  <c r="AN36" i="36"/>
  <c r="AM36" i="36"/>
  <c r="AI36" i="36"/>
  <c r="AH36" i="36"/>
  <c r="AG36" i="36"/>
  <c r="AC36" i="36"/>
  <c r="AB36" i="36"/>
  <c r="AA36" i="36"/>
  <c r="W36" i="36"/>
  <c r="V36" i="36"/>
  <c r="U36" i="36"/>
  <c r="Q36" i="36"/>
  <c r="P36" i="36"/>
  <c r="O36" i="36"/>
  <c r="K36" i="36"/>
  <c r="J36" i="36"/>
  <c r="I36" i="36"/>
  <c r="BE36" i="36"/>
  <c r="BE38" i="36" s="1"/>
  <c r="BD36" i="36"/>
  <c r="AW36" i="36"/>
  <c r="AQ36" i="36"/>
  <c r="AK36" i="36"/>
  <c r="Y36" i="36"/>
  <c r="S36" i="36"/>
  <c r="M36" i="36"/>
  <c r="BA26" i="36"/>
  <c r="BA38" i="36" s="1"/>
  <c r="AZ26" i="36"/>
  <c r="AZ38" i="36" s="1"/>
  <c r="AY26" i="36"/>
  <c r="AU26" i="36"/>
  <c r="AU38" i="36" s="1"/>
  <c r="AT26" i="36"/>
  <c r="AT38" i="36" s="1"/>
  <c r="AS26" i="36"/>
  <c r="AO26" i="36"/>
  <c r="AO38" i="36" s="1"/>
  <c r="AN26" i="36"/>
  <c r="AN38" i="36" s="1"/>
  <c r="AM26" i="36"/>
  <c r="AI26" i="36"/>
  <c r="AI38" i="36" s="1"/>
  <c r="AH26" i="36"/>
  <c r="AH38" i="36" s="1"/>
  <c r="AG26" i="36"/>
  <c r="AC26" i="36"/>
  <c r="AC38" i="36" s="1"/>
  <c r="AB26" i="36"/>
  <c r="AB38" i="36" s="1"/>
  <c r="AA26" i="36"/>
  <c r="W26" i="36"/>
  <c r="W38" i="36" s="1"/>
  <c r="V26" i="36"/>
  <c r="V38" i="36" s="1"/>
  <c r="U26" i="36"/>
  <c r="Q26" i="36"/>
  <c r="Q38" i="36" s="1"/>
  <c r="P26" i="36"/>
  <c r="P38" i="36" s="1"/>
  <c r="O26" i="36"/>
  <c r="K26" i="36"/>
  <c r="J26" i="36"/>
  <c r="I26" i="36"/>
  <c r="I50" i="36" s="1"/>
  <c r="BD26" i="36"/>
  <c r="AW26" i="36"/>
  <c r="AQ26" i="36"/>
  <c r="AK26" i="36"/>
  <c r="AE26" i="36"/>
  <c r="Y26" i="36"/>
  <c r="S26" i="36"/>
  <c r="G87" i="66" l="1"/>
  <c r="K10" i="17"/>
  <c r="H33" i="32" s="1"/>
  <c r="O10" i="17"/>
  <c r="F94" i="66"/>
  <c r="O38" i="36"/>
  <c r="O50" i="36"/>
  <c r="U38" i="36"/>
  <c r="U50" i="36"/>
  <c r="AA38" i="36"/>
  <c r="AA50" i="36"/>
  <c r="AG38" i="36"/>
  <c r="AG50" i="36"/>
  <c r="AM38" i="36"/>
  <c r="AM50" i="36"/>
  <c r="AS38" i="36"/>
  <c r="AS50" i="36"/>
  <c r="AY38" i="36"/>
  <c r="AY50" i="36"/>
  <c r="BD50" i="36" s="1"/>
  <c r="G42" i="36"/>
  <c r="G44" i="36" s="1"/>
  <c r="L11" i="53"/>
  <c r="L20" i="53"/>
  <c r="H20" i="53" s="1"/>
  <c r="L19" i="53"/>
  <c r="H19" i="53" s="1"/>
  <c r="L18" i="53"/>
  <c r="H18" i="53" s="1"/>
  <c r="L17" i="53"/>
  <c r="H17" i="53" s="1"/>
  <c r="L16" i="53"/>
  <c r="H16" i="53" s="1"/>
  <c r="L15" i="53"/>
  <c r="H15" i="53" s="1"/>
  <c r="L14" i="53"/>
  <c r="H14" i="53" s="1"/>
  <c r="L13" i="53"/>
  <c r="H13" i="53" s="1"/>
  <c r="L12" i="53"/>
  <c r="H12" i="53" s="1"/>
  <c r="F12" i="53"/>
  <c r="F20" i="53" s="1"/>
  <c r="O9" i="32" s="1"/>
  <c r="F22" i="53"/>
  <c r="BD38" i="36"/>
  <c r="I38" i="36"/>
  <c r="J38" i="36"/>
  <c r="K38" i="36"/>
  <c r="B95" i="66" l="1"/>
  <c r="P10" i="17"/>
  <c r="Q10" i="17" s="1"/>
  <c r="M23" i="36"/>
  <c r="AX9" i="32"/>
  <c r="AY9" i="32"/>
  <c r="F23" i="53"/>
  <c r="L22" i="53"/>
  <c r="H11" i="53"/>
  <c r="G26" i="36"/>
  <c r="BC31" i="36"/>
  <c r="P22" i="49"/>
  <c r="O22" i="49"/>
  <c r="N22" i="49"/>
  <c r="M22" i="49"/>
  <c r="L22" i="49"/>
  <c r="K22" i="49"/>
  <c r="J22" i="49"/>
  <c r="F80" i="53" l="1"/>
  <c r="AY16" i="32"/>
  <c r="H23" i="53"/>
  <c r="F82" i="53" l="1"/>
  <c r="F90" i="53"/>
  <c r="E11" i="17"/>
  <c r="M24" i="36"/>
  <c r="AX10" i="32"/>
  <c r="AY10" i="32"/>
  <c r="M25" i="36"/>
  <c r="AX11" i="32"/>
  <c r="AY11" i="32"/>
  <c r="G82" i="53"/>
  <c r="G11" i="17"/>
  <c r="G18" i="17" s="1"/>
  <c r="F83" i="53"/>
  <c r="E18" i="17"/>
  <c r="F3" i="17" s="1"/>
  <c r="I23" i="53"/>
  <c r="BC35" i="36"/>
  <c r="BC36" i="36" s="1"/>
  <c r="F4" i="17" l="1"/>
  <c r="H11" i="17"/>
  <c r="J41" i="53"/>
  <c r="J42" i="53"/>
  <c r="J43" i="53"/>
  <c r="J44" i="53"/>
  <c r="J45" i="53"/>
  <c r="J46" i="53"/>
  <c r="J47" i="53"/>
  <c r="J48" i="53"/>
  <c r="J40" i="53"/>
  <c r="J50" i="53" s="1"/>
  <c r="F84" i="53"/>
  <c r="AY12" i="32"/>
  <c r="AX12" i="32"/>
  <c r="M26" i="36"/>
  <c r="AU16" i="32"/>
  <c r="AW29" i="36" s="1"/>
  <c r="AR16" i="32"/>
  <c r="AQ29" i="36" s="1"/>
  <c r="AO16" i="32"/>
  <c r="AK29" i="36" s="1"/>
  <c r="AL16" i="32"/>
  <c r="AE29" i="36" s="1"/>
  <c r="AI16" i="32"/>
  <c r="Y29" i="36" s="1"/>
  <c r="AF16" i="32"/>
  <c r="AE16" i="32"/>
  <c r="AC16" i="32"/>
  <c r="AB16" i="32"/>
  <c r="Z16" i="32"/>
  <c r="Y16" i="32"/>
  <c r="U16" i="32"/>
  <c r="S29" i="36" s="1"/>
  <c r="P16" i="32"/>
  <c r="M29" i="36" s="1"/>
  <c r="I16" i="32"/>
  <c r="G29" i="36" s="1"/>
  <c r="AU12" i="32"/>
  <c r="AU25" i="32" s="1"/>
  <c r="AW38" i="36" s="1"/>
  <c r="AR12" i="32"/>
  <c r="AR25" i="32" s="1"/>
  <c r="AQ38" i="36" s="1"/>
  <c r="AO12" i="32"/>
  <c r="AO25" i="32" s="1"/>
  <c r="AK38" i="36" s="1"/>
  <c r="AL12" i="32"/>
  <c r="AL25" i="32" s="1"/>
  <c r="AE38" i="36" s="1"/>
  <c r="AI12" i="32"/>
  <c r="AI25" i="32" s="1"/>
  <c r="Y38" i="36" s="1"/>
  <c r="AF12" i="32"/>
  <c r="AE12" i="32"/>
  <c r="AC12" i="32"/>
  <c r="AB12" i="32"/>
  <c r="Z12" i="32"/>
  <c r="Y12" i="32"/>
  <c r="U12" i="32"/>
  <c r="U25" i="32" s="1"/>
  <c r="S38" i="36" s="1"/>
  <c r="P12" i="32"/>
  <c r="P25" i="32" s="1"/>
  <c r="M38" i="36" s="1"/>
  <c r="I12" i="32"/>
  <c r="BC25" i="36"/>
  <c r="BC24" i="36"/>
  <c r="AT16" i="32"/>
  <c r="AQ16" i="32"/>
  <c r="AN16" i="32"/>
  <c r="AK16" i="32"/>
  <c r="AH16" i="32"/>
  <c r="I25" i="32" l="1"/>
  <c r="F86" i="53"/>
  <c r="I11" i="17"/>
  <c r="K50" i="53"/>
  <c r="F93" i="53"/>
  <c r="P29" i="32"/>
  <c r="O29" i="32"/>
  <c r="U27" i="32"/>
  <c r="AI27" i="32"/>
  <c r="Y40" i="36" s="1"/>
  <c r="AL27" i="32"/>
  <c r="AE40" i="36" s="1"/>
  <c r="AO27" i="32"/>
  <c r="AK40" i="36" s="1"/>
  <c r="AR27" i="32"/>
  <c r="AQ40" i="36" s="1"/>
  <c r="AU27" i="32"/>
  <c r="AW40" i="36" s="1"/>
  <c r="BC29" i="36"/>
  <c r="BC23" i="36"/>
  <c r="I22" i="49"/>
  <c r="Y6" i="32"/>
  <c r="AB6" i="32"/>
  <c r="AE6" i="32"/>
  <c r="AQ12" i="32"/>
  <c r="AT12" i="32"/>
  <c r="AT25" i="32" s="1"/>
  <c r="AT27" i="32" s="1"/>
  <c r="AY25" i="32"/>
  <c r="BC38" i="36" s="1"/>
  <c r="O11" i="17" l="1"/>
  <c r="F94" i="53"/>
  <c r="S40" i="36"/>
  <c r="U31" i="32"/>
  <c r="M42" i="36"/>
  <c r="M44" i="36" s="1"/>
  <c r="O18" i="17"/>
  <c r="AX32" i="32"/>
  <c r="I18" i="17"/>
  <c r="G87" i="53"/>
  <c r="K11" i="17"/>
  <c r="G38" i="36"/>
  <c r="I27" i="32"/>
  <c r="I31" i="32" s="1"/>
  <c r="P27" i="32"/>
  <c r="P31" i="32" s="1"/>
  <c r="AQ25" i="32"/>
  <c r="AQ27" i="32" s="1"/>
  <c r="AK12" i="32"/>
  <c r="B95" i="53" l="1"/>
  <c r="P11" i="17"/>
  <c r="S43" i="36"/>
  <c r="U33" i="32"/>
  <c r="G40" i="36"/>
  <c r="AY27" i="32"/>
  <c r="BC40" i="36" s="1"/>
  <c r="M40" i="36"/>
  <c r="O33" i="32"/>
  <c r="AX33" i="32" s="1"/>
  <c r="O31" i="32"/>
  <c r="AX31" i="32" s="1"/>
  <c r="K18" i="17"/>
  <c r="M43" i="36"/>
  <c r="P33" i="32"/>
  <c r="AY31" i="32"/>
  <c r="BC50" i="36" s="1"/>
  <c r="AK25" i="32"/>
  <c r="AK27" i="32" s="1"/>
  <c r="AW42" i="36"/>
  <c r="AW44" i="36" s="1"/>
  <c r="O16" i="32"/>
  <c r="T16" i="32"/>
  <c r="AK42" i="36"/>
  <c r="AK44" i="36" s="1"/>
  <c r="AE42" i="36"/>
  <c r="AE44" i="36" s="1"/>
  <c r="P18" i="17" l="1"/>
  <c r="Q11" i="17"/>
  <c r="Q18" i="17" s="1"/>
  <c r="U35" i="32"/>
  <c r="S46" i="36"/>
  <c r="G43" i="36"/>
  <c r="I33" i="32"/>
  <c r="AX16" i="32"/>
  <c r="M46" i="36"/>
  <c r="P35" i="32"/>
  <c r="AY33" i="32"/>
  <c r="AN12" i="32"/>
  <c r="AN25" i="32" s="1"/>
  <c r="AN27" i="32" s="1"/>
  <c r="AH12" i="32"/>
  <c r="AH25" i="32" s="1"/>
  <c r="AH27" i="32" s="1"/>
  <c r="T12" i="32"/>
  <c r="T25" i="32" s="1"/>
  <c r="T27" i="32" s="1"/>
  <c r="Y42" i="36"/>
  <c r="Y44" i="36" s="1"/>
  <c r="AQ42" i="36"/>
  <c r="AQ44" i="36" s="1"/>
  <c r="O12" i="32"/>
  <c r="B6" i="49" l="1"/>
  <c r="K34" i="49" s="1"/>
  <c r="S50" i="36"/>
  <c r="S48" i="36" s="1"/>
  <c r="I35" i="32"/>
  <c r="G46" i="36"/>
  <c r="O25" i="32"/>
  <c r="O27" i="32" s="1"/>
  <c r="B5" i="49"/>
  <c r="J34" i="49" s="1"/>
  <c r="M50" i="36"/>
  <c r="AY35" i="32"/>
  <c r="C11" i="49"/>
  <c r="C9" i="49"/>
  <c r="C8" i="49"/>
  <c r="C5" i="49"/>
  <c r="M48" i="36"/>
  <c r="H12" i="32"/>
  <c r="H25" i="32" s="1"/>
  <c r="G50" i="36" l="1"/>
  <c r="G48" i="36" s="1"/>
  <c r="B4" i="49"/>
  <c r="AX25" i="32"/>
  <c r="H27" i="32"/>
  <c r="AX27" i="32" s="1"/>
  <c r="M30" i="49"/>
  <c r="M23" i="49"/>
  <c r="P30" i="49"/>
  <c r="P23" i="49"/>
  <c r="D5" i="49"/>
  <c r="J24" i="49" s="1"/>
  <c r="E5" i="49"/>
  <c r="J31" i="49" s="1"/>
  <c r="D8" i="49"/>
  <c r="E8" i="49"/>
  <c r="M31" i="49" s="1"/>
  <c r="D9" i="49"/>
  <c r="E9" i="49"/>
  <c r="N31" i="49" s="1"/>
  <c r="D11" i="49"/>
  <c r="E11" i="49"/>
  <c r="P31" i="49" s="1"/>
  <c r="P26" i="49"/>
  <c r="P25" i="49"/>
  <c r="C10" i="49"/>
  <c r="N26" i="49"/>
  <c r="N25" i="49"/>
  <c r="M26" i="49"/>
  <c r="M25" i="49"/>
  <c r="C7" i="49"/>
  <c r="C6" i="49"/>
  <c r="J26" i="49"/>
  <c r="J25" i="49"/>
  <c r="I34" i="49" l="1"/>
  <c r="C4" i="49"/>
  <c r="I30" i="49"/>
  <c r="I23" i="49"/>
  <c r="P32" i="49"/>
  <c r="M32" i="49"/>
  <c r="P24" i="49"/>
  <c r="P27" i="49" s="1"/>
  <c r="N24" i="49"/>
  <c r="M24" i="49"/>
  <c r="M27" i="49" s="1"/>
  <c r="N30" i="49"/>
  <c r="N32" i="49" s="1"/>
  <c r="N23" i="49"/>
  <c r="N27" i="49" s="1"/>
  <c r="E6" i="49"/>
  <c r="K31" i="49" s="1"/>
  <c r="K32" i="49" s="1"/>
  <c r="K23" i="49"/>
  <c r="D7" i="49"/>
  <c r="E7" i="49"/>
  <c r="L31" i="49" s="1"/>
  <c r="L32" i="49" s="1"/>
  <c r="L23" i="49"/>
  <c r="D10" i="49"/>
  <c r="E10" i="49"/>
  <c r="O31" i="49" s="1"/>
  <c r="O32" i="49" s="1"/>
  <c r="O23" i="49"/>
  <c r="D6" i="49"/>
  <c r="O26" i="49"/>
  <c r="O25" i="49"/>
  <c r="L26" i="49"/>
  <c r="L25" i="49"/>
  <c r="K26" i="49"/>
  <c r="K25" i="49"/>
  <c r="B15" i="49"/>
  <c r="BC26" i="36"/>
  <c r="E4" i="49" l="1"/>
  <c r="I31" i="49" s="1"/>
  <c r="I32" i="49" s="1"/>
  <c r="D4" i="49"/>
  <c r="K24" i="49"/>
  <c r="K27" i="49" s="1"/>
  <c r="O24" i="49"/>
  <c r="O27" i="49" s="1"/>
  <c r="J30" i="49"/>
  <c r="J32" i="49" s="1"/>
  <c r="J23" i="49"/>
  <c r="J27" i="49" s="1"/>
  <c r="L24" i="49"/>
  <c r="L27" i="49" s="1"/>
  <c r="S34" i="49"/>
  <c r="S36" i="49" s="1"/>
  <c r="I24" i="49" l="1"/>
  <c r="I27" i="49" s="1"/>
  <c r="I26" i="49"/>
  <c r="I25" i="49"/>
</calcChain>
</file>

<file path=xl/sharedStrings.xml><?xml version="1.0" encoding="utf-8"?>
<sst xmlns="http://schemas.openxmlformats.org/spreadsheetml/2006/main" count="935" uniqueCount="293">
  <si>
    <t>1.</t>
  </si>
  <si>
    <t>2.</t>
  </si>
  <si>
    <t>3.</t>
  </si>
  <si>
    <t>4.</t>
  </si>
  <si>
    <t>5.</t>
  </si>
  <si>
    <t>Totaal</t>
  </si>
  <si>
    <t>a</t>
  </si>
  <si>
    <t>b</t>
  </si>
  <si>
    <t>Projectnummer</t>
  </si>
  <si>
    <t>Invoerveld</t>
  </si>
  <si>
    <t>Penvoerder</t>
  </si>
  <si>
    <t>Ingediend</t>
  </si>
  <si>
    <t>Verleend</t>
  </si>
  <si>
    <t>Begroting</t>
  </si>
  <si>
    <t>EUR</t>
  </si>
  <si>
    <t>c</t>
  </si>
  <si>
    <t>Vanwege budget uitputting</t>
  </si>
  <si>
    <t>Project title:</t>
  </si>
  <si>
    <t>Position</t>
  </si>
  <si>
    <t>Subtotal:</t>
  </si>
  <si>
    <t>Total:</t>
  </si>
  <si>
    <t>Description</t>
  </si>
  <si>
    <t>Price per amount</t>
  </si>
  <si>
    <t>Quantity</t>
  </si>
  <si>
    <t>Description of equipment</t>
  </si>
  <si>
    <t>Total budget</t>
  </si>
  <si>
    <t>Organisation details</t>
  </si>
  <si>
    <t>Applicant</t>
  </si>
  <si>
    <t>Name</t>
  </si>
  <si>
    <t>Type of organisation</t>
  </si>
  <si>
    <t>Subsidy percentage</t>
  </si>
  <si>
    <t xml:space="preserve">Fixed hourly rate system (fixed hourly rate of EUR 65) </t>
  </si>
  <si>
    <t>Direct payroll costs plus fixed mark-up (50%)</t>
  </si>
  <si>
    <t>Integral cost system</t>
  </si>
  <si>
    <t>Total</t>
  </si>
  <si>
    <t>Large business</t>
  </si>
  <si>
    <t>Medium-sized business</t>
  </si>
  <si>
    <t>Research organisation or non-governmental organisation</t>
  </si>
  <si>
    <t>PVW5S23*</t>
  </si>
  <si>
    <t>Referentienummer</t>
  </si>
  <si>
    <t>Naam deelnemers in BAS</t>
  </si>
  <si>
    <t>Looptijd</t>
  </si>
  <si>
    <t>Startdatum</t>
  </si>
  <si>
    <t>Eindatum</t>
  </si>
  <si>
    <t>Controle</t>
  </si>
  <si>
    <t>Pilot</t>
  </si>
  <si>
    <t>Datum invullen ( 3 maanden na beschikking)</t>
  </si>
  <si>
    <t>Datum invullen ( 6 maanden na beschikking)</t>
  </si>
  <si>
    <t>Datum invullen ( 9 maanden na beschikking)</t>
  </si>
  <si>
    <t xml:space="preserve">Other project-specific costs payable to third parties </t>
  </si>
  <si>
    <t>Travel 1</t>
  </si>
  <si>
    <t>Travel 2</t>
  </si>
  <si>
    <t>Travel 3</t>
  </si>
  <si>
    <t>Travel 4</t>
  </si>
  <si>
    <t>Travel 5</t>
  </si>
  <si>
    <t>Travel 6</t>
  </si>
  <si>
    <t>Travel 7</t>
  </si>
  <si>
    <t>Travel 8</t>
  </si>
  <si>
    <t>Travel 9</t>
  </si>
  <si>
    <t>Travels</t>
  </si>
  <si>
    <t>Applicants</t>
  </si>
  <si>
    <t xml:space="preserve">Name organisation </t>
  </si>
  <si>
    <t>Type of project:</t>
  </si>
  <si>
    <t>Project title (conform projectplan):</t>
  </si>
  <si>
    <t>Small (including micro) business</t>
  </si>
  <si>
    <t>Type of project (choose):</t>
  </si>
  <si>
    <t>Title and type of project</t>
  </si>
  <si>
    <t>Personnel costs</t>
  </si>
  <si>
    <t>Type of organisation (choose)</t>
  </si>
  <si>
    <t>personnel costs system</t>
  </si>
  <si>
    <t>Type of organisation:</t>
  </si>
  <si>
    <t>Multiple applicants in partnerschip</t>
  </si>
  <si>
    <t>Feasibilitity</t>
  </si>
  <si>
    <t>Maximum subidy amount based on total eligible project costs and maximum percentage</t>
  </si>
  <si>
    <t>6.</t>
  </si>
  <si>
    <t xml:space="preserve">7. </t>
  </si>
  <si>
    <t>Required own contribution</t>
  </si>
  <si>
    <t>Total own contribution</t>
  </si>
  <si>
    <t>Requested subsidy amount</t>
  </si>
  <si>
    <t>Name and source:</t>
  </si>
  <si>
    <t>Amount:</t>
  </si>
  <si>
    <t>Description:</t>
  </si>
  <si>
    <t>Other obtained subsidy(ies) for the activities within this project</t>
  </si>
  <si>
    <t>Eligible costs</t>
  </si>
  <si>
    <t>Eiligible costs</t>
  </si>
  <si>
    <t>Personnel costs system (choose)</t>
  </si>
  <si>
    <t>Other revenues from (and during) this project:</t>
  </si>
  <si>
    <t>Will the projectresults be broadly spread by conferences, publications, open acces repositories of free or open acces software?</t>
  </si>
  <si>
    <r>
      <t>Maximum subsidy % based on type of project, type of organisation,</t>
    </r>
    <r>
      <rPr>
        <sz val="10"/>
        <color rgb="FF000000"/>
        <rFont val="Arial"/>
        <family val="2"/>
      </rPr>
      <t xml:space="preserve"> whether there is a partnership</t>
    </r>
    <r>
      <rPr>
        <sz val="10"/>
        <color indexed="8"/>
        <rFont val="Arial"/>
        <family val="2"/>
      </rPr>
      <t xml:space="preserve"> or not an whether the results of the project will be broadly spread</t>
    </r>
  </si>
  <si>
    <t>Pilot solo and no broad result sharing</t>
  </si>
  <si>
    <t>Pilot in partnership, or broad result sharing</t>
  </si>
  <si>
    <t>Project specific costs for equipment use (allocation pro rata to the time this equipment is used for the project)</t>
  </si>
  <si>
    <t>Integrated cost system (IKS)</t>
  </si>
  <si>
    <t>Fixed hourly rate system (€65)</t>
  </si>
  <si>
    <t>Surcharge 50% of the costs mentioned at 1.a.</t>
  </si>
  <si>
    <t>Project-specific costs (ex. VAT) of materials used</t>
  </si>
  <si>
    <t>Total project revenues</t>
  </si>
  <si>
    <t>Requested subsidy</t>
  </si>
  <si>
    <t>Subtotal</t>
  </si>
  <si>
    <t>Granted</t>
  </si>
  <si>
    <t>Requested final grant</t>
  </si>
  <si>
    <t>Eligible for final grant</t>
  </si>
  <si>
    <t>Name applicant</t>
  </si>
  <si>
    <t>Maximum Partners for Water subsidy that can be applied for</t>
  </si>
  <si>
    <r>
      <t xml:space="preserve">Existing equipment or purchased specifically for this project
</t>
    </r>
    <r>
      <rPr>
        <i/>
        <sz val="10"/>
        <color rgb="FF000000"/>
        <rFont val="Arial"/>
        <family val="2"/>
      </rPr>
      <t xml:space="preserve">
please choose</t>
    </r>
  </si>
  <si>
    <r>
      <t xml:space="preserve">Acquisition date 
</t>
    </r>
    <r>
      <rPr>
        <i/>
        <sz val="10"/>
        <color rgb="FF000000"/>
        <rFont val="Arial"/>
        <family val="2"/>
      </rPr>
      <t xml:space="preserve">
(historical-  or indication of future-, depending on answer to previous question)
</t>
    </r>
  </si>
  <si>
    <r>
      <t xml:space="preserve">Current value
</t>
    </r>
    <r>
      <rPr>
        <i/>
        <sz val="10"/>
        <color rgb="FF000000"/>
        <rFont val="Arial"/>
        <family val="2"/>
      </rPr>
      <t xml:space="preserve">
In case of existing equipment please fill in the bookvalue at the start date of the project. 
In case of purchase specifically for this project, please fill in purchase price. 
</t>
    </r>
  </si>
  <si>
    <r>
      <t xml:space="preserve">Percentage of use 
</t>
    </r>
    <r>
      <rPr>
        <i/>
        <sz val="10"/>
        <color rgb="FF000000"/>
        <rFont val="Arial"/>
        <family val="2"/>
      </rPr>
      <t>Please fill in for what part of the time (during the project period) this equipment is used specifically for this project.</t>
    </r>
  </si>
  <si>
    <r>
      <t>Total of annua</t>
    </r>
    <r>
      <rPr>
        <b/>
        <sz val="10"/>
        <rFont val="Arial"/>
        <family val="2"/>
      </rPr>
      <t>l (tax)</t>
    </r>
    <r>
      <rPr>
        <b/>
        <sz val="10"/>
        <color indexed="8"/>
        <rFont val="Arial"/>
        <family val="2"/>
      </rPr>
      <t xml:space="preserve"> depreciations
</t>
    </r>
    <r>
      <rPr>
        <sz val="10"/>
        <color rgb="FF000000"/>
        <rFont val="Arial"/>
        <family val="2"/>
      </rPr>
      <t xml:space="preserve">
</t>
    </r>
    <r>
      <rPr>
        <i/>
        <sz val="10"/>
        <color rgb="FF000000"/>
        <rFont val="Arial"/>
        <family val="2"/>
      </rPr>
      <t>Please fill in the total depreciations during te project period. 
If you donate the machine to the beneficiary (not being a partner in this project) at the end of the project, the depreciation is equal to "current value"</t>
    </r>
  </si>
  <si>
    <r>
      <t xml:space="preserve">Residual value
</t>
    </r>
    <r>
      <rPr>
        <i/>
        <sz val="10"/>
        <color rgb="FF000000"/>
        <rFont val="Arial"/>
        <family val="2"/>
      </rPr>
      <t xml:space="preserve">
Bookvalue at the end date of the project</t>
    </r>
    <r>
      <rPr>
        <b/>
        <sz val="10"/>
        <color indexed="8"/>
        <rFont val="Arial"/>
        <family val="2"/>
      </rPr>
      <t xml:space="preserve">. </t>
    </r>
  </si>
  <si>
    <t>Maximum PVW subsidy</t>
  </si>
  <si>
    <t>Other subsidies for the same activities</t>
  </si>
  <si>
    <t>Adjustment by RVO</t>
  </si>
  <si>
    <t>In-kind contibution from depreciation existing equipment</t>
  </si>
  <si>
    <t xml:space="preserve">
Airport destination</t>
  </si>
  <si>
    <r>
      <t xml:space="preserve">
Description other travel expenses
</t>
    </r>
    <r>
      <rPr>
        <i/>
        <sz val="10"/>
        <color rgb="FF000000"/>
        <rFont val="Arial"/>
        <family val="2"/>
      </rPr>
      <t>per person, all traveldays</t>
    </r>
  </si>
  <si>
    <r>
      <t xml:space="preserve">
Costs of airline ticket (only economy)
</t>
    </r>
    <r>
      <rPr>
        <i/>
        <sz val="10"/>
        <color rgb="FF000000"/>
        <rFont val="Arial"/>
        <family val="2"/>
      </rPr>
      <t xml:space="preserve">
per flight, per person</t>
    </r>
  </si>
  <si>
    <r>
      <t xml:space="preserve">
Number of days at the destination
</t>
    </r>
    <r>
      <rPr>
        <i/>
        <sz val="10"/>
        <color rgb="FF000000"/>
        <rFont val="Arial"/>
        <family val="2"/>
      </rPr>
      <t xml:space="preserve">
per person</t>
    </r>
  </si>
  <si>
    <t xml:space="preserve">
total eligible travelcosts</t>
  </si>
  <si>
    <r>
      <t xml:space="preserve">
Hotel costs </t>
    </r>
    <r>
      <rPr>
        <sz val="10"/>
        <color rgb="FF000000"/>
        <rFont val="Arial"/>
        <family val="2"/>
      </rPr>
      <t>(do not exceed the maximum DSA rate for accomodation costs for the destination in question)</t>
    </r>
    <r>
      <rPr>
        <b/>
        <sz val="10"/>
        <color indexed="8"/>
        <rFont val="Arial"/>
        <family val="2"/>
      </rPr>
      <t xml:space="preserve">
</t>
    </r>
    <r>
      <rPr>
        <i/>
        <sz val="10"/>
        <color rgb="FF000000"/>
        <rFont val="Arial"/>
        <family val="2"/>
      </rPr>
      <t xml:space="preserve">
per person, per day</t>
    </r>
  </si>
  <si>
    <r>
      <t xml:space="preserve">
Other DSA related travel expenses 
</t>
    </r>
    <r>
      <rPr>
        <sz val="10"/>
        <color rgb="FF000000"/>
        <rFont val="Arial"/>
        <family val="2"/>
      </rPr>
      <t>(do not exceed the maximum DSA rate for other expenses for the destination in question)</t>
    </r>
    <r>
      <rPr>
        <b/>
        <sz val="10"/>
        <color indexed="8"/>
        <rFont val="Arial"/>
        <family val="2"/>
      </rPr>
      <t xml:space="preserve">
</t>
    </r>
    <r>
      <rPr>
        <i/>
        <sz val="10"/>
        <color rgb="FF000000"/>
        <rFont val="Arial"/>
        <family val="2"/>
      </rPr>
      <t xml:space="preserve">
per person</t>
    </r>
    <r>
      <rPr>
        <b/>
        <sz val="10"/>
        <color indexed="8"/>
        <rFont val="Arial"/>
        <family val="2"/>
      </rPr>
      <t xml:space="preserve">, </t>
    </r>
    <r>
      <rPr>
        <i/>
        <sz val="10"/>
        <color rgb="FF000000"/>
        <rFont val="Arial"/>
        <family val="2"/>
      </rPr>
      <t>per day</t>
    </r>
  </si>
  <si>
    <r>
      <t xml:space="preserve">
Other non-DSA related travel expenses </t>
    </r>
    <r>
      <rPr>
        <sz val="10"/>
        <color rgb="FF000000"/>
        <rFont val="Arial"/>
        <family val="2"/>
      </rPr>
      <t>(such as local transport expenses etc.)</t>
    </r>
    <r>
      <rPr>
        <b/>
        <sz val="10"/>
        <color indexed="8"/>
        <rFont val="Arial"/>
        <family val="2"/>
      </rPr>
      <t xml:space="preserve">
</t>
    </r>
    <r>
      <rPr>
        <i/>
        <sz val="10"/>
        <color rgb="FF000000"/>
        <rFont val="Arial"/>
        <family val="2"/>
      </rPr>
      <t xml:space="preserve">
per person</t>
    </r>
    <r>
      <rPr>
        <b/>
        <sz val="10"/>
        <color indexed="8"/>
        <rFont val="Arial"/>
        <family val="2"/>
      </rPr>
      <t xml:space="preserve">, </t>
    </r>
    <r>
      <rPr>
        <i/>
        <sz val="10"/>
        <color rgb="FF000000"/>
        <rFont val="Arial"/>
        <family val="2"/>
      </rPr>
      <t>all traveldays</t>
    </r>
  </si>
  <si>
    <t xml:space="preserve">SALDO = Required own contribution from working capital </t>
  </si>
  <si>
    <t>Own contribution from other obtained subsidy(ies) for the activities within this project (F85)</t>
  </si>
  <si>
    <t>Own contribution from other revenues from (and during) this project (F81)</t>
  </si>
  <si>
    <t>Own contribution in-kind  - from personnel costs (H23) and/or depreciation existing equipment (J50)</t>
  </si>
  <si>
    <t>Number of hours</t>
  </si>
  <si>
    <t>Required own contribution - eligibele project costs (F82) minus subsidy amount requested (F87)</t>
  </si>
  <si>
    <t>Feasibility study</t>
  </si>
  <si>
    <t>Subsidy amount requested (please don't exceed the amount in F86)</t>
  </si>
  <si>
    <t>Partner 1</t>
  </si>
  <si>
    <t>Partner 2</t>
  </si>
  <si>
    <t>Partner 3</t>
  </si>
  <si>
    <t>Partner 4</t>
  </si>
  <si>
    <t>Partner 5</t>
  </si>
  <si>
    <t>Partner 6</t>
  </si>
  <si>
    <t>Partner 7</t>
  </si>
  <si>
    <t xml:space="preserve">Lead applicant </t>
  </si>
  <si>
    <t>Own contribution from other subsidies for the same activities</t>
  </si>
  <si>
    <t>Own contribution in-kind</t>
  </si>
  <si>
    <t>Own contribution in cash</t>
  </si>
  <si>
    <t>Revenues during project period</t>
  </si>
  <si>
    <t>Eligible project costs (gross)</t>
  </si>
  <si>
    <t>Eligible project costs (net)</t>
  </si>
  <si>
    <t xml:space="preserve">Eligible project costs </t>
  </si>
  <si>
    <t xml:space="preserve">Subsidy </t>
  </si>
  <si>
    <t xml:space="preserve">Own Contribution </t>
  </si>
  <si>
    <t>Own contribution from revenues during project period</t>
  </si>
  <si>
    <t>Eligibleproject costs (net) * subsidy percentage</t>
  </si>
  <si>
    <t xml:space="preserve">Maximum PVW5 subsidy </t>
  </si>
  <si>
    <t>Total eligible project costs (gross)</t>
  </si>
  <si>
    <t>Total eligible project costs (net)</t>
  </si>
  <si>
    <t>total:</t>
  </si>
  <si>
    <t>Mark-up (50%) direct payroll costs:</t>
  </si>
  <si>
    <t>Costs payable to third parties (including travelcosts)</t>
  </si>
  <si>
    <t>Project specific costs for equipement use</t>
  </si>
  <si>
    <t>Project specific cost for materials used (ex VAT)</t>
  </si>
  <si>
    <t>Total eligible costs (gross)</t>
  </si>
  <si>
    <t>Total eligible costs (net)</t>
  </si>
  <si>
    <t>Maximum PVW5 subsidy</t>
  </si>
  <si>
    <t>Granted PVW5 subsidy</t>
  </si>
  <si>
    <t>Requested PVW subsidy</t>
  </si>
  <si>
    <t>Final grant</t>
  </si>
  <si>
    <t>Payroll costs (plus 50% surcharge)</t>
  </si>
  <si>
    <t xml:space="preserve">Project specific costs for equipment use </t>
  </si>
  <si>
    <t>Total project costs (gross)</t>
  </si>
  <si>
    <t>Maximum subsidy based on eligible costs (net) and percentage</t>
  </si>
  <si>
    <t>Total granted PVW5 subsidy</t>
  </si>
  <si>
    <t xml:space="preserve">Other project specific costs payable to third parties (incl travelcosts) </t>
  </si>
  <si>
    <t>&lt;handmatig invullen&gt;</t>
  </si>
  <si>
    <t xml:space="preserve">Eerste voorschot </t>
  </si>
  <si>
    <t>Subsidie</t>
  </si>
  <si>
    <t>15% (pilot)</t>
  </si>
  <si>
    <t>45% (haalbaarheid)</t>
  </si>
  <si>
    <t>Pilot Project</t>
  </si>
  <si>
    <t>Final payment after assessment of final report</t>
  </si>
  <si>
    <t>In general</t>
  </si>
  <si>
    <t xml:space="preserve">This explanation presents this Excel document in chronological order. Complete the yellow cells only. The electronic version of this document contains formulas that </t>
  </si>
  <si>
    <t xml:space="preserve">Project and applicant details </t>
  </si>
  <si>
    <t>Start by completing the worksheet 'Project and applicant details'. This worksheet partially pre-fills some of the other worksheets.</t>
  </si>
  <si>
    <t>A. Enter the name and type of the project (feasibility study or pilot).</t>
  </si>
  <si>
    <t xml:space="preserve">B. State whether the project results will be broadly spread (yes or no). The answer to this question is relevant for calculating the correct maximum subsidy percentage based on </t>
  </si>
  <si>
    <t>Article 25 of the European Vertical Block Exemption Regulation ("VBER").</t>
  </si>
  <si>
    <t xml:space="preserve">Only businesses, research organisations and non-governmental organisations (NGOs) can apply. A research organisation is for research and knowledge dissemination, as </t>
  </si>
  <si>
    <t xml:space="preserve">described in article 2, part 83, of the VBER. An NGO is an organisation described in Article 1 of the PVW-IVWW subsidy scheme. </t>
  </si>
  <si>
    <t>A business is any entity that carries out economic activities, offering goods or services on an economic market, regardless of how it is financed.</t>
  </si>
  <si>
    <t>If you are a business, you are a:</t>
  </si>
  <si>
    <t>- small business (including micro-business);</t>
  </si>
  <si>
    <t>- medium-sized business or</t>
  </si>
  <si>
    <t>- large business.</t>
  </si>
  <si>
    <t xml:space="preserve">To determine your business's category, please use </t>
  </si>
  <si>
    <t>the online SME questionaire.</t>
  </si>
  <si>
    <t>You remain responsible for giving us correct information at all times.</t>
  </si>
  <si>
    <t>Systems for calculating eligible personnel costs</t>
  </si>
  <si>
    <t>The following 3 systems will help you calculate eligible personnel costs. Pick the option that suits you most.</t>
  </si>
  <si>
    <t>Integrale kostensystematiek (in Dutch)</t>
  </si>
  <si>
    <t>Option 2: Payroll costs plus fixed surcharge system.</t>
  </si>
  <si>
    <t xml:space="preserve">If you use the payroll costs plus fixed surcharge system, a surcharge of 50 per cent of the total payroll costs is added. </t>
  </si>
  <si>
    <t>This surcharge does not apply if you use the integral cost system or the fixed hourly rate system.</t>
  </si>
  <si>
    <t>Option 3: Fixed hourly rate system (€65)</t>
  </si>
  <si>
    <t>As described in Article 11, paragraph 1 of the Regulation</t>
  </si>
  <si>
    <t>Budget sheet (per applicant)</t>
  </si>
  <si>
    <t>Only enter costs that are:</t>
  </si>
  <si>
    <t>• directly attributable to the project;</t>
  </si>
  <si>
    <t>• incurred after the application is submitted and before the project ends.</t>
  </si>
  <si>
    <t xml:space="preserve">We consider the costs exclusive of Value Added Tax (VAT) unless you cannot deduct the VAT. Profit mark-ups on an intra-group transaction may only be included if it is </t>
  </si>
  <si>
    <t>customary to include them on similar transactions outside the group.</t>
  </si>
  <si>
    <t>Only those cost items included in this budget model are considered eligible project costs. These are:</t>
  </si>
  <si>
    <t xml:space="preserve">A. Direct and indirect personnel costs based on the previously-mentioned systems for calculating eligible personnel costs. </t>
  </si>
  <si>
    <t>• enter the employee's position;</t>
  </si>
  <si>
    <t>• enter the employee's hourly rate; this depends on the system you have chosen;</t>
  </si>
  <si>
    <t>• enter the number of hours this employee will work on their activity or activities.</t>
  </si>
  <si>
    <t>B. Project-specific costs: Materials and tools used</t>
  </si>
  <si>
    <t>These are the costs of materials and tools to be used based on historical prices. You can include these costs if they are not included in the integral cost system.</t>
  </si>
  <si>
    <t>C. Project-specific costs: The use of machinery and equipment</t>
  </si>
  <si>
    <t>These are the depreciation costs of bought machinery and equipment and the use of existing machinery and equipment based on their technical service life.</t>
  </si>
  <si>
    <t xml:space="preserve"> If you use existing machinery and equipment, charge pro rata for the time they are used for the project. If the machine or equipment is bought exclusively for the project, </t>
  </si>
  <si>
    <t>you can include the depreciation costs or lease instalments.</t>
  </si>
  <si>
    <t>• describe the equipment;</t>
  </si>
  <si>
    <t>• state whether it is existing equipment or equipment that you will buy especially for this project.</t>
  </si>
  <si>
    <t xml:space="preserve">*For existing equipment: Give the acquisition date (historical), the current value of the equipment after previous annual (tax) depreciation and the sum of (tax) depreciation(s) </t>
  </si>
  <si>
    <t xml:space="preserve">during the project period. The worksheet will calculate the residual value bases on those aspects. Give the percentage of use of the equipment especially for this project, </t>
  </si>
  <si>
    <t xml:space="preserve">* For equipment that will be bought especially for this project: Estimate the buying date and the expected acquisition costs. State the (tax) depreciation during the project period, </t>
  </si>
  <si>
    <t>and the worksheet will automatically calculate the residual value. Give the percentage of use of the equipment especially for this project. and the worksheet will calculate the eligible costs.</t>
  </si>
  <si>
    <t xml:space="preserve">It is possible to overwrite the pre-calculated amounts of residual value, for example, when the equipment is donated to the beneficiary after the project is finished. </t>
  </si>
  <si>
    <t>If you overwrite the calculated residual value, use the explanation cell.</t>
  </si>
  <si>
    <t>D. Travel and accommodation costs</t>
  </si>
  <si>
    <t>E. Other project-specific costs: Costs payable to third parties</t>
  </si>
  <si>
    <t xml:space="preserve">These are other costs of the activities you outsource, such as costs for study and development activities, using machines and equipment at non-participating publicly-funded research organisations </t>
  </si>
  <si>
    <t xml:space="preserve">and entrepreneurs, hiring test persons, project-specific travel and accommodation expenses and patent costs. Excluded are any costs not mentioned above, </t>
  </si>
  <si>
    <t>for example, costs for: communication, promotion and accountancy.</t>
  </si>
  <si>
    <t>If you claim costs for third parties, always ask yourself whether the supplying party is exchangeable. If not, you may need to reconsider whether this party should be part of your partnership.</t>
  </si>
  <si>
    <t xml:space="preserve">• State the name, source and amount of any other subsidy you have received for activities you apply for a PVW subsidy. </t>
  </si>
  <si>
    <t>This amount will be deducted from the maximum PVW subsidy. It will also be automatically added to your own contribution.</t>
  </si>
  <si>
    <t>It will also be automatically added to your own contribution</t>
  </si>
  <si>
    <t>•Enter the requested subsidy amount. Ensure it is not higher than the calculated maximum you can apply for.</t>
  </si>
  <si>
    <t>Ensure there are no red warning signs left before applying your subsidy request.</t>
  </si>
  <si>
    <t>automatically display the totals per participant and calculate the total project budget, subsidy amount and the required personal contribution</t>
  </si>
  <si>
    <t xml:space="preserve"> (including the part that can be provided in-kind). All the pre-filled cells are blue.</t>
  </si>
  <si>
    <t>on this basis:  (65 - actual rate) * number of hours.</t>
  </si>
  <si>
    <t>basis:  surcharge of 50% -/- actual necessary surcarge.</t>
  </si>
  <si>
    <t>• Describe the materials, the necessary quantity and the price per quantity.</t>
  </si>
  <si>
    <t xml:space="preserve">•  State the costs of airline tickets per person. You can use Dutch website www.vliegwinkel.nl and www.skyscanner.net/be/nl-nl/eur/vluchten as a guideline for these costs; </t>
  </si>
  <si>
    <t>•  State the departure- and destionation airport.</t>
  </si>
  <si>
    <t>•  State the number of days at the destination, including travel days;</t>
  </si>
  <si>
    <t>•  State the total Hotel costs per person, per day, following the standard for daily subsistence allowance (DSA standard)</t>
  </si>
  <si>
    <t>•  State the other DSA related costs (such as meals) per person, per day, following the standard for daily subsistence allowance</t>
  </si>
  <si>
    <t xml:space="preserve">by e-mail. In this case, you can ask a third party to act as guarantor, and you will be asked to send in a third party guarantee (free of form) which at least contains: </t>
  </si>
  <si>
    <t>for whom this party guarantees, for what term and for what amount.</t>
  </si>
  <si>
    <t>After completing the budget sheets for all the partners, you will find an overview on the worksheet 'Total budget'. This sheets have built-in checks on, for example, the</t>
  </si>
  <si>
    <t>Supply a partial budget for each partner. The overall summary "Total budget" shows the total eligible costs per partner.</t>
  </si>
  <si>
    <t>C. Enter the applicant name and enter the names of the partners.</t>
  </si>
  <si>
    <t>D. Per applicant/partner, enter the type of organisation and the system this organisation will use to calculate the personnel costs. See more information directly below.</t>
  </si>
  <si>
    <t xml:space="preserve">Option 1: Integrated cost system (IKS). </t>
  </si>
  <si>
    <r>
      <t xml:space="preserve">Not an option for foreigh n partners, plus you need </t>
    </r>
    <r>
      <rPr>
        <b/>
        <sz val="11"/>
        <rFont val="Calibri"/>
        <family val="2"/>
        <scheme val="minor"/>
      </rPr>
      <t>our formal approval</t>
    </r>
    <r>
      <rPr>
        <sz val="11"/>
        <rFont val="Calibri"/>
        <family val="2"/>
        <scheme val="minor"/>
      </rPr>
      <t xml:space="preserve"> for this option before applying. For more information and applying, see</t>
    </r>
  </si>
  <si>
    <t xml:space="preserve">For each allicant or partner that requests a subsidy amount over €25,000, you need to attach financial statements for 2022 to your application. For foreign participants, at least </t>
  </si>
  <si>
    <t xml:space="preserve">the balance sheet and profit and loss account must be in English.  If the annual accounts show that de working capital is not high enough to cover the own contribution, you will be notified </t>
  </si>
  <si>
    <t>Travel and accommodation costs</t>
  </si>
  <si>
    <t xml:space="preserve">
Airport departure</t>
  </si>
  <si>
    <t xml:space="preserve">Travel and accommodation costs </t>
  </si>
  <si>
    <t>Within two weeks of the date of this letter.</t>
  </si>
  <si>
    <t>Requested for change</t>
  </si>
  <si>
    <t>Eligible for change</t>
  </si>
  <si>
    <t xml:space="preserve"> You can include these costs if they are not included in an integral rate (IKS). If you lease the machinery and equipment, you may deduct the lease instalments, except for financing costs.</t>
  </si>
  <si>
    <t xml:space="preserve">• Describe and give the amount of any other revenues that you estimate to receive during the project period. This amount will also be deducted from the gross eligible project costs. </t>
  </si>
  <si>
    <t xml:space="preserve">maximum gross eligible costs on the project level: €250,000 for a feasibility study and €600,000 for a pilot project. </t>
  </si>
  <si>
    <t xml:space="preserve">Projectnumber: </t>
  </si>
  <si>
    <t>Annex 2</t>
  </si>
  <si>
    <t>Kind of costs</t>
  </si>
  <si>
    <t>* 25% for experimental development as defined in Article 2, section 86, of the VBER, with the understanding that</t>
  </si>
  <si>
    <t xml:space="preserve"> this percentage can be increased insofar as the circumstances referred to in Article 25, sixth paragraph, of the VBER apply, </t>
  </si>
  <si>
    <t xml:space="preserve">Based on the information included in your application and the conditions in the subsidy scheme, for innovations in water safety and water security, </t>
  </si>
  <si>
    <t xml:space="preserve">foreign deltas, delta cities and river basins the eligible costs have been allocated as listed below. </t>
  </si>
  <si>
    <t xml:space="preserve">In accordance with the budget per participant of the partnership, the subsidy amount has been calculated as a percentage of the eligible costs for the eligible activities, </t>
  </si>
  <si>
    <t>whereby the following maximum percentages apply:</t>
  </si>
  <si>
    <t>ED</t>
  </si>
  <si>
    <t>* 70% for a feasibility study carried out by a research organisation or non-governmental organisation, as defined in article 13, section 3 of the subsidy scheme (FS-RO/NGO)</t>
  </si>
  <si>
    <t>* 60% for experimental development carried out by a research organisation or non-governmental organisation as defined in article 13, section 3 of the subsidy scheme (ED - RO/NGO)</t>
  </si>
  <si>
    <t xml:space="preserve">* 50% for feasibility studies as defined in Article 2, section 87, of the European Vertical Block Exemption Regulation ("VBER"),  </t>
  </si>
  <si>
    <t>with the understanding that this percentage can be increased insofar as the circumstances referred to in Article 25, of the VBER apply (FS).</t>
  </si>
  <si>
    <t>provided that the total percentage does not exceed 80% of the eligible experimental development costs (ED).</t>
  </si>
  <si>
    <t>FS - RO/NGO</t>
  </si>
  <si>
    <t>ED - RO/NGO</t>
  </si>
  <si>
    <t xml:space="preserve">FS </t>
  </si>
  <si>
    <t>If you have opted for the fixed rate of 65 euros per hour, also enter the actual hourly rates of the employees in column G. The possible personal contribution in-kind is calculated</t>
  </si>
  <si>
    <t xml:space="preserve">If you have opted for the Payroll costs plus fixed surcharge system, also enter the actual surcharge in cel H22. The possible personal contribution in-kind is calculated on this </t>
  </si>
  <si>
    <t>and the worksheet will calculate the eligible costs. The worksheet will also calculate the possibele own contribution in-kind from this cost-item.</t>
  </si>
  <si>
    <t xml:space="preserve">The worksheet calculates the necessary own contribution form working capital, after deducting the three other sources of own contribution (other subsidies, revenues and in-kind). </t>
  </si>
  <si>
    <t>• enter the employee's name (and in case of IKS also the "tariefonderscheid" conform IKS)</t>
  </si>
  <si>
    <t>•  State other non-DSA related travel expenses, such as costs for locat transport or car rental</t>
  </si>
  <si>
    <t>https://www.caorijk.nl/cao-rijk/bijlage-6</t>
  </si>
  <si>
    <t>Annex to the Partners for Water (PVW – IVWW) subsidy application 2022 – 2023, tender 2025 - 14 February 2025 (12: 00 CET) – 28 March 2025 (12:00 CET)</t>
  </si>
  <si>
    <t>PVW Project budget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</si>
</sst>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 #,##0;[Red]&quot;€&quot;\ \-#,##0"/>
    <numFmt numFmtId="42" formatCode="_ &quot;€&quot;\ * #,##0_ ;_ &quot;€&quot;\ * \-#,##0_ ;_ &quot;€&quot;\ * &quot;-&quot;_ ;_ @_ "/>
    <numFmt numFmtId="44" formatCode="_ &quot;€&quot;\ * #,##0.00_ ;_ &quot;€&quot;\ * \-#,##0.00_ ;_ &quot;€&quot;\ * &quot;-&quot;??_ ;_ @_ "/>
    <numFmt numFmtId="43" formatCode="_ * #,##0.00_ ;_ * \-#,##0.00_ ;_ * &quot;-&quot;??_ ;_ @_ "/>
    <numFmt numFmtId="164" formatCode="_-* #,##0.00_-;_-* #,##0.00\-;_-* &quot;-&quot;??_-;_-@_-"/>
    <numFmt numFmtId="165" formatCode="General_)"/>
    <numFmt numFmtId="166" formatCode="_-* #,##0_-;_-* #,##0\-;_-* &quot;-&quot;??_-;_-@_-"/>
    <numFmt numFmtId="167" formatCode="&quot;€&quot;\ #,##0.00_-"/>
    <numFmt numFmtId="168" formatCode="&quot;€&quot;\ #,##0_-"/>
    <numFmt numFmtId="169" formatCode="d/mm/yy;@"/>
    <numFmt numFmtId="170" formatCode="&quot;€&quot;\ #,##0;[Red]&quot;€&quot;\ #,##0"/>
    <numFmt numFmtId="171" formatCode="_ [$€-413]\ * #,##0_ ;_ [$€-413]\ * \-#,##0_ ;_ [$€-413]\ * &quot;-&quot;_ ;_ @_ "/>
    <numFmt numFmtId="172" formatCode="_ [$EUR]\ * #,##0_ ;_ [$EUR]\ * \-#,##0_ ;_ [$EUR]\ * &quot;-&quot;_ ;_ @_ "/>
    <numFmt numFmtId="173" formatCode="_ [$EUR]\ * #,##0.00_ ;_ [$EUR]\ * \-#,##0.00_ ;_ [$EUR]\ * &quot;-&quot;??_ ;_ @_ "/>
    <numFmt numFmtId="174" formatCode="&quot;€&quot;\ #.##0"/>
    <numFmt numFmtId="175" formatCode="&quot;€&quot;\ #,##0.00"/>
    <numFmt numFmtId="176" formatCode="&quot;€&quot;\ #,##0.00;[Red]&quot;€&quot;\ #,##0.00"/>
    <numFmt numFmtId="177" formatCode="#,##0_ ;\-#,##0\ "/>
  </numFmts>
  <fonts count="44">
    <font>
      <sz val="10"/>
      <name val="Courier"/>
    </font>
    <font>
      <sz val="10"/>
      <name val="Arial"/>
      <family val="2"/>
    </font>
    <font>
      <sz val="8"/>
      <name val="Courier"/>
      <family val="3"/>
    </font>
    <font>
      <sz val="10"/>
      <color indexed="8"/>
      <name val="Times New Roman"/>
      <family val="1"/>
    </font>
    <font>
      <b/>
      <sz val="10"/>
      <color indexed="8"/>
      <name val="Times New Roman"/>
      <family val="1"/>
    </font>
    <font>
      <sz val="10"/>
      <color indexed="8"/>
      <name val="Arial"/>
      <family val="2"/>
    </font>
    <font>
      <sz val="10"/>
      <color indexed="10"/>
      <name val="Courier"/>
      <family val="3"/>
    </font>
    <font>
      <b/>
      <sz val="12"/>
      <color indexed="8"/>
      <name val="Arial"/>
      <family val="2"/>
    </font>
    <font>
      <b/>
      <sz val="10"/>
      <color indexed="8"/>
      <name val="Arial"/>
      <family val="2"/>
    </font>
    <font>
      <sz val="10"/>
      <name val="Arial"/>
      <family val="2"/>
    </font>
    <font>
      <b/>
      <sz val="10"/>
      <name val="Arial"/>
      <family val="2"/>
    </font>
    <font>
      <b/>
      <sz val="14"/>
      <name val="Arial"/>
      <family val="2"/>
    </font>
    <font>
      <sz val="12"/>
      <name val="Arial"/>
      <family val="2"/>
    </font>
    <font>
      <b/>
      <sz val="12"/>
      <name val="Arial"/>
      <family val="2"/>
    </font>
    <font>
      <sz val="12"/>
      <name val="Courier"/>
      <family val="3"/>
    </font>
    <font>
      <b/>
      <sz val="10"/>
      <name val="Courier"/>
      <family val="3"/>
    </font>
    <font>
      <sz val="10"/>
      <color theme="0"/>
      <name val="Arial"/>
      <family val="2"/>
    </font>
    <font>
      <sz val="10"/>
      <name val="Courier"/>
    </font>
    <font>
      <sz val="9"/>
      <color theme="1"/>
      <name val="Verdana"/>
      <family val="2"/>
    </font>
    <font>
      <b/>
      <sz val="9"/>
      <color theme="1"/>
      <name val="Verdana"/>
      <family val="2"/>
    </font>
    <font>
      <b/>
      <sz val="11"/>
      <color rgb="FFFF0000"/>
      <name val="Calibri"/>
      <family val="2"/>
      <scheme val="minor"/>
    </font>
    <font>
      <sz val="9"/>
      <color rgb="FFFF0000"/>
      <name val="Verdana"/>
      <family val="2"/>
    </font>
    <font>
      <sz val="9"/>
      <name val="Verdana"/>
      <family val="2"/>
    </font>
    <font>
      <b/>
      <sz val="9"/>
      <name val="Verdana"/>
      <family val="2"/>
    </font>
    <font>
      <b/>
      <sz val="11"/>
      <name val="Calibri"/>
      <family val="2"/>
      <scheme val="minor"/>
    </font>
    <font>
      <sz val="11"/>
      <name val="Calibri"/>
      <family val="2"/>
      <scheme val="minor"/>
    </font>
    <font>
      <b/>
      <sz val="9"/>
      <color rgb="FFFF0000"/>
      <name val="Verdana"/>
      <family val="2"/>
    </font>
    <font>
      <sz val="8"/>
      <name val="Courier"/>
    </font>
    <font>
      <sz val="10"/>
      <color rgb="FF000000"/>
      <name val="Arial"/>
      <family val="2"/>
    </font>
    <font>
      <b/>
      <sz val="10"/>
      <color rgb="FFFF0000"/>
      <name val="Arial"/>
      <family val="2"/>
    </font>
    <font>
      <i/>
      <sz val="10"/>
      <color rgb="FF000000"/>
      <name val="Arial"/>
      <family val="2"/>
    </font>
    <font>
      <sz val="10"/>
      <color rgb="FFFF0000"/>
      <name val="Courier"/>
    </font>
    <font>
      <sz val="10"/>
      <name val="Verdana"/>
      <family val="2"/>
    </font>
    <font>
      <b/>
      <sz val="10"/>
      <name val="Verdana"/>
      <family val="2"/>
    </font>
    <font>
      <b/>
      <sz val="10"/>
      <color theme="1" tint="0.34998626667073579"/>
      <name val="Verdana"/>
      <family val="2"/>
    </font>
    <font>
      <u/>
      <sz val="10"/>
      <color theme="10"/>
      <name val="Courier"/>
    </font>
    <font>
      <b/>
      <sz val="10"/>
      <name val="Courier"/>
    </font>
    <font>
      <sz val="10"/>
      <color rgb="FFFF0000"/>
      <name val="Arial"/>
      <family val="2"/>
    </font>
    <font>
      <u/>
      <sz val="11"/>
      <color theme="4"/>
      <name val="Calibri"/>
      <family val="2"/>
      <scheme val="minor"/>
    </font>
    <font>
      <u/>
      <sz val="11"/>
      <color theme="10"/>
      <name val="Calibri"/>
      <family val="2"/>
      <scheme val="minor"/>
    </font>
    <font>
      <sz val="11"/>
      <name val="Calibri"/>
      <family val="2"/>
    </font>
    <font>
      <b/>
      <sz val="12"/>
      <color rgb="FFFF0000"/>
      <name val="Arial"/>
      <family val="2"/>
    </font>
    <font>
      <sz val="10"/>
      <name val="Aerial"/>
    </font>
    <font>
      <sz val="16"/>
      <color indexed="8"/>
      <name val="Arial"/>
      <family val="2"/>
    </font>
  </fonts>
  <fills count="14">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7" tint="0.39997558519241921"/>
        <bgColor indexed="64"/>
      </patternFill>
    </fill>
    <fill>
      <patternFill patternType="solid">
        <fgColor indexed="46"/>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8FCAE7"/>
        <bgColor indexed="64"/>
      </patternFill>
    </fill>
    <fill>
      <patternFill patternType="solid">
        <fgColor rgb="FF66FF33"/>
        <bgColor indexed="64"/>
      </patternFill>
    </fill>
    <fill>
      <patternFill patternType="solid">
        <fgColor theme="9" tint="0.39997558519241921"/>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s>
  <cellStyleXfs count="5">
    <xf numFmtId="165" fontId="0" fillId="0" borderId="0"/>
    <xf numFmtId="164" fontId="1"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165" fontId="35" fillId="0" borderId="0" applyNumberFormat="0" applyFill="0" applyBorder="0" applyAlignment="0" applyProtection="0"/>
  </cellStyleXfs>
  <cellXfs count="410">
    <xf numFmtId="165" fontId="0" fillId="0" borderId="0" xfId="0"/>
    <xf numFmtId="166" fontId="5" fillId="0" borderId="0" xfId="1" applyNumberFormat="1" applyFont="1" applyFill="1" applyBorder="1" applyAlignment="1" applyProtection="1">
      <alignment vertical="center"/>
    </xf>
    <xf numFmtId="166" fontId="8" fillId="0" borderId="0" xfId="1" applyNumberFormat="1" applyFont="1" applyFill="1" applyBorder="1" applyAlignment="1" applyProtection="1">
      <alignment vertical="center"/>
    </xf>
    <xf numFmtId="3" fontId="5" fillId="0" borderId="0" xfId="1" applyNumberFormat="1" applyFont="1" applyFill="1" applyBorder="1" applyAlignment="1" applyProtection="1">
      <alignment vertical="center"/>
    </xf>
    <xf numFmtId="166" fontId="3" fillId="0" borderId="0" xfId="1" applyNumberFormat="1" applyFont="1" applyFill="1" applyBorder="1" applyAlignment="1" applyProtection="1">
      <alignment vertical="center"/>
    </xf>
    <xf numFmtId="167" fontId="4" fillId="0" borderId="0" xfId="1" applyNumberFormat="1" applyFont="1" applyFill="1" applyBorder="1" applyAlignment="1" applyProtection="1">
      <alignment horizontal="center" vertical="center"/>
    </xf>
    <xf numFmtId="166" fontId="8" fillId="0" borderId="0" xfId="1" applyNumberFormat="1" applyFont="1" applyFill="1" applyBorder="1" applyAlignment="1" applyProtection="1">
      <alignment horizontal="center" vertical="center"/>
    </xf>
    <xf numFmtId="166" fontId="8" fillId="2" borderId="0" xfId="1" applyNumberFormat="1" applyFont="1" applyFill="1" applyBorder="1" applyAlignment="1" applyProtection="1">
      <alignment vertical="center"/>
    </xf>
    <xf numFmtId="166" fontId="7" fillId="2" borderId="0" xfId="1" applyNumberFormat="1" applyFont="1" applyFill="1" applyBorder="1" applyAlignment="1" applyProtection="1">
      <alignment vertical="center"/>
    </xf>
    <xf numFmtId="167" fontId="10" fillId="2" borderId="0" xfId="1" applyNumberFormat="1" applyFont="1" applyFill="1" applyBorder="1" applyAlignment="1" applyProtection="1">
      <alignment vertical="center"/>
    </xf>
    <xf numFmtId="167" fontId="8" fillId="2" borderId="0" xfId="1" applyNumberFormat="1" applyFont="1" applyFill="1" applyBorder="1" applyAlignment="1" applyProtection="1">
      <alignment vertical="center"/>
    </xf>
    <xf numFmtId="166" fontId="10" fillId="2" borderId="0" xfId="1" applyNumberFormat="1" applyFont="1" applyFill="1" applyBorder="1" applyAlignment="1" applyProtection="1">
      <alignment vertical="center"/>
    </xf>
    <xf numFmtId="167" fontId="8" fillId="2" borderId="0" xfId="1" applyNumberFormat="1" applyFont="1" applyFill="1" applyBorder="1" applyAlignment="1" applyProtection="1">
      <alignment horizontal="center" vertical="center"/>
    </xf>
    <xf numFmtId="10" fontId="8" fillId="2" borderId="0" xfId="1" applyNumberFormat="1" applyFont="1" applyFill="1" applyBorder="1" applyAlignment="1" applyProtection="1">
      <alignment vertical="center"/>
    </xf>
    <xf numFmtId="166" fontId="3" fillId="2" borderId="0" xfId="1" applyNumberFormat="1" applyFont="1" applyFill="1" applyBorder="1" applyAlignment="1" applyProtection="1">
      <alignment vertical="center"/>
    </xf>
    <xf numFmtId="166" fontId="5" fillId="2" borderId="0" xfId="1" applyNumberFormat="1" applyFont="1" applyFill="1" applyBorder="1" applyAlignment="1" applyProtection="1">
      <alignment vertical="center"/>
    </xf>
    <xf numFmtId="167" fontId="5" fillId="2" borderId="0" xfId="1" applyNumberFormat="1" applyFont="1" applyFill="1" applyBorder="1" applyAlignment="1" applyProtection="1">
      <alignment vertical="center"/>
    </xf>
    <xf numFmtId="166" fontId="8" fillId="2" borderId="0" xfId="1" applyNumberFormat="1" applyFont="1" applyFill="1" applyBorder="1" applyAlignment="1" applyProtection="1">
      <alignment horizontal="center" vertical="center"/>
    </xf>
    <xf numFmtId="166" fontId="8" fillId="2" borderId="0" xfId="1" quotePrefix="1" applyNumberFormat="1" applyFont="1" applyFill="1" applyBorder="1" applyAlignment="1" applyProtection="1">
      <alignment vertical="center"/>
    </xf>
    <xf numFmtId="4" fontId="8" fillId="2" borderId="0" xfId="1" applyNumberFormat="1" applyFont="1" applyFill="1" applyBorder="1" applyAlignment="1" applyProtection="1">
      <alignment vertical="center"/>
    </xf>
    <xf numFmtId="3" fontId="8" fillId="2" borderId="0" xfId="1" applyNumberFormat="1" applyFont="1" applyFill="1" applyBorder="1" applyAlignment="1" applyProtection="1">
      <alignment vertical="center"/>
    </xf>
    <xf numFmtId="3" fontId="8" fillId="2" borderId="0" xfId="1" applyNumberFormat="1" applyFont="1" applyFill="1" applyBorder="1" applyAlignment="1" applyProtection="1">
      <alignment horizontal="center" vertical="center"/>
    </xf>
    <xf numFmtId="166" fontId="5" fillId="2" borderId="0" xfId="1" applyNumberFormat="1" applyFont="1" applyFill="1" applyBorder="1" applyAlignment="1" applyProtection="1">
      <alignment horizontal="left" vertical="center"/>
    </xf>
    <xf numFmtId="166" fontId="8" fillId="2" borderId="0" xfId="1" applyNumberFormat="1" applyFont="1" applyFill="1" applyBorder="1" applyAlignment="1" applyProtection="1">
      <alignment horizontal="left" vertical="center"/>
    </xf>
    <xf numFmtId="166" fontId="7" fillId="2" borderId="0" xfId="1" applyNumberFormat="1" applyFont="1" applyFill="1" applyBorder="1" applyAlignment="1" applyProtection="1">
      <alignment horizontal="left" vertical="center"/>
    </xf>
    <xf numFmtId="166" fontId="3" fillId="2" borderId="0" xfId="1" applyNumberFormat="1" applyFont="1" applyFill="1" applyBorder="1" applyAlignment="1" applyProtection="1">
      <alignment horizontal="left" vertical="center"/>
    </xf>
    <xf numFmtId="3" fontId="5" fillId="2" borderId="0" xfId="1" applyNumberFormat="1" applyFont="1" applyFill="1" applyBorder="1" applyAlignment="1" applyProtection="1">
      <alignment vertical="center"/>
    </xf>
    <xf numFmtId="10" fontId="3" fillId="2" borderId="0" xfId="1" applyNumberFormat="1" applyFont="1" applyFill="1" applyBorder="1" applyAlignment="1" applyProtection="1">
      <alignment vertical="center"/>
    </xf>
    <xf numFmtId="1" fontId="8" fillId="2" borderId="0" xfId="1" applyNumberFormat="1" applyFont="1" applyFill="1" applyBorder="1" applyAlignment="1" applyProtection="1">
      <alignment vertical="center"/>
    </xf>
    <xf numFmtId="4" fontId="5" fillId="2" borderId="0" xfId="1" applyNumberFormat="1" applyFont="1" applyFill="1" applyBorder="1" applyAlignment="1" applyProtection="1">
      <alignment vertical="center"/>
    </xf>
    <xf numFmtId="165" fontId="0" fillId="0" borderId="0" xfId="0" applyAlignment="1">
      <alignment vertical="center"/>
    </xf>
    <xf numFmtId="165" fontId="0" fillId="2" borderId="0" xfId="0" applyFill="1" applyAlignment="1">
      <alignment vertical="center"/>
    </xf>
    <xf numFmtId="165" fontId="9" fillId="0" borderId="0" xfId="0" applyFont="1" applyAlignment="1">
      <alignment vertical="center"/>
    </xf>
    <xf numFmtId="165" fontId="9" fillId="2" borderId="0" xfId="0" applyFont="1" applyFill="1" applyAlignment="1">
      <alignment vertical="center"/>
    </xf>
    <xf numFmtId="165" fontId="12" fillId="2" borderId="0" xfId="0" applyFont="1" applyFill="1" applyAlignment="1">
      <alignment vertical="center"/>
    </xf>
    <xf numFmtId="165" fontId="6" fillId="2" borderId="0" xfId="0" applyFont="1" applyFill="1" applyAlignment="1">
      <alignment vertical="center"/>
    </xf>
    <xf numFmtId="10" fontId="5" fillId="2" borderId="0" xfId="1" applyNumberFormat="1" applyFont="1" applyFill="1" applyBorder="1" applyAlignment="1" applyProtection="1">
      <alignment vertical="center"/>
    </xf>
    <xf numFmtId="10" fontId="8" fillId="2" borderId="0" xfId="1" applyNumberFormat="1" applyFont="1" applyFill="1" applyBorder="1" applyAlignment="1" applyProtection="1">
      <alignment horizontal="center" vertical="center"/>
    </xf>
    <xf numFmtId="9" fontId="5" fillId="2" borderId="0" xfId="1" applyNumberFormat="1" applyFont="1" applyFill="1" applyBorder="1" applyAlignment="1" applyProtection="1">
      <alignment vertical="center"/>
    </xf>
    <xf numFmtId="168" fontId="5" fillId="2" borderId="0" xfId="1" applyNumberFormat="1" applyFont="1" applyFill="1" applyBorder="1" applyAlignment="1" applyProtection="1">
      <alignment vertical="center"/>
    </xf>
    <xf numFmtId="165" fontId="11" fillId="2" borderId="0" xfId="0" applyFont="1" applyFill="1" applyAlignment="1">
      <alignment vertical="center"/>
    </xf>
    <xf numFmtId="2" fontId="5" fillId="2" borderId="0" xfId="1" applyNumberFormat="1" applyFont="1" applyFill="1" applyBorder="1" applyAlignment="1" applyProtection="1">
      <alignment vertical="center"/>
    </xf>
    <xf numFmtId="165" fontId="9" fillId="2" borderId="0" xfId="0" applyFont="1" applyFill="1" applyAlignment="1">
      <alignment vertical="center" wrapText="1"/>
    </xf>
    <xf numFmtId="166" fontId="3" fillId="7" borderId="0" xfId="1" applyNumberFormat="1" applyFont="1" applyFill="1" applyBorder="1" applyAlignment="1" applyProtection="1">
      <alignment horizontal="left" vertical="center"/>
    </xf>
    <xf numFmtId="166" fontId="3" fillId="7" borderId="0" xfId="1" applyNumberFormat="1" applyFont="1" applyFill="1" applyBorder="1" applyAlignment="1" applyProtection="1">
      <alignment vertical="center"/>
    </xf>
    <xf numFmtId="167" fontId="4" fillId="7" borderId="0" xfId="1" applyNumberFormat="1" applyFont="1" applyFill="1" applyBorder="1" applyAlignment="1" applyProtection="1">
      <alignment horizontal="center" vertical="center"/>
    </xf>
    <xf numFmtId="10" fontId="3" fillId="7" borderId="0" xfId="1" applyNumberFormat="1" applyFont="1" applyFill="1" applyBorder="1" applyAlignment="1" applyProtection="1">
      <alignment vertical="center"/>
    </xf>
    <xf numFmtId="165" fontId="0" fillId="8" borderId="0" xfId="0" applyFill="1" applyAlignment="1">
      <alignment vertical="center"/>
    </xf>
    <xf numFmtId="166" fontId="5" fillId="7" borderId="0" xfId="1" applyNumberFormat="1" applyFont="1" applyFill="1" applyBorder="1" applyAlignment="1" applyProtection="1">
      <alignment vertical="center"/>
    </xf>
    <xf numFmtId="165" fontId="18" fillId="11" borderId="0" xfId="0" applyFont="1" applyFill="1"/>
    <xf numFmtId="165" fontId="19" fillId="11" borderId="0" xfId="0" applyFont="1" applyFill="1"/>
    <xf numFmtId="165" fontId="18" fillId="0" borderId="0" xfId="0" applyFont="1"/>
    <xf numFmtId="165" fontId="19" fillId="0" borderId="0" xfId="0" applyFont="1" applyAlignment="1">
      <alignment wrapText="1"/>
    </xf>
    <xf numFmtId="165" fontId="18" fillId="0" borderId="0" xfId="0" applyFont="1" applyAlignment="1">
      <alignment wrapText="1"/>
    </xf>
    <xf numFmtId="170" fontId="18" fillId="0" borderId="0" xfId="0" applyNumberFormat="1" applyFont="1"/>
    <xf numFmtId="9" fontId="18" fillId="0" borderId="0" xfId="0" applyNumberFormat="1" applyFont="1"/>
    <xf numFmtId="170" fontId="19" fillId="0" borderId="9" xfId="0" applyNumberFormat="1" applyFont="1" applyBorder="1"/>
    <xf numFmtId="170" fontId="20" fillId="0" borderId="0" xfId="0" applyNumberFormat="1" applyFont="1"/>
    <xf numFmtId="9" fontId="21" fillId="0" borderId="0" xfId="3" applyFont="1"/>
    <xf numFmtId="165" fontId="18" fillId="12" borderId="1" xfId="0" applyFont="1" applyFill="1" applyBorder="1"/>
    <xf numFmtId="14" fontId="18" fillId="12" borderId="1" xfId="0" applyNumberFormat="1" applyFont="1" applyFill="1" applyBorder="1"/>
    <xf numFmtId="165" fontId="22" fillId="0" borderId="0" xfId="0" applyFont="1"/>
    <xf numFmtId="165" fontId="25" fillId="0" borderId="0" xfId="0" applyFont="1"/>
    <xf numFmtId="165" fontId="19" fillId="0" borderId="0" xfId="0" applyFont="1"/>
    <xf numFmtId="165" fontId="22" fillId="0" borderId="1" xfId="0" applyFont="1" applyBorder="1" applyAlignment="1">
      <alignment wrapText="1"/>
    </xf>
    <xf numFmtId="14" fontId="22" fillId="6" borderId="1" xfId="0" applyNumberFormat="1" applyFont="1" applyFill="1" applyBorder="1"/>
    <xf numFmtId="165" fontId="22" fillId="0" borderId="12" xfId="0" applyFont="1" applyBorder="1"/>
    <xf numFmtId="170" fontId="22" fillId="0" borderId="0" xfId="0" applyNumberFormat="1" applyFont="1"/>
    <xf numFmtId="165" fontId="22" fillId="6" borderId="0" xfId="0" applyFont="1" applyFill="1"/>
    <xf numFmtId="165" fontId="21" fillId="6" borderId="0" xfId="0" applyFont="1" applyFill="1"/>
    <xf numFmtId="170" fontId="21" fillId="6" borderId="0" xfId="0" applyNumberFormat="1" applyFont="1" applyFill="1"/>
    <xf numFmtId="165" fontId="22" fillId="6" borderId="8" xfId="0" applyFont="1" applyFill="1" applyBorder="1"/>
    <xf numFmtId="165" fontId="21" fillId="6" borderId="8" xfId="0" applyFont="1" applyFill="1" applyBorder="1"/>
    <xf numFmtId="171" fontId="26" fillId="6" borderId="0" xfId="0" applyNumberFormat="1" applyFont="1" applyFill="1"/>
    <xf numFmtId="171" fontId="26" fillId="6" borderId="8" xfId="0" applyNumberFormat="1" applyFont="1" applyFill="1" applyBorder="1"/>
    <xf numFmtId="171" fontId="22" fillId="0" borderId="0" xfId="0" applyNumberFormat="1" applyFont="1"/>
    <xf numFmtId="14" fontId="22" fillId="6" borderId="13" xfId="0" applyNumberFormat="1" applyFont="1" applyFill="1" applyBorder="1"/>
    <xf numFmtId="165" fontId="22" fillId="0" borderId="0" xfId="0" applyFont="1" applyAlignment="1">
      <alignment horizontal="left" vertical="center" wrapText="1"/>
    </xf>
    <xf numFmtId="166" fontId="8" fillId="7" borderId="0" xfId="1" applyNumberFormat="1" applyFont="1" applyFill="1" applyBorder="1" applyAlignment="1" applyProtection="1">
      <alignment horizontal="left" vertical="center"/>
    </xf>
    <xf numFmtId="166" fontId="8" fillId="7" borderId="0" xfId="1" applyNumberFormat="1" applyFont="1" applyFill="1" applyBorder="1" applyAlignment="1" applyProtection="1">
      <alignment vertical="center"/>
    </xf>
    <xf numFmtId="167" fontId="5" fillId="7" borderId="0" xfId="1" applyNumberFormat="1" applyFont="1" applyFill="1" applyBorder="1" applyAlignment="1" applyProtection="1">
      <alignment vertical="center"/>
    </xf>
    <xf numFmtId="166" fontId="8" fillId="2" borderId="14" xfId="1" applyNumberFormat="1" applyFont="1" applyFill="1" applyBorder="1" applyAlignment="1" applyProtection="1">
      <alignment horizontal="left" vertical="center" wrapText="1"/>
    </xf>
    <xf numFmtId="166" fontId="8" fillId="2" borderId="14" xfId="1" applyNumberFormat="1" applyFont="1" applyFill="1" applyBorder="1" applyAlignment="1" applyProtection="1">
      <alignment horizontal="center" vertical="center"/>
    </xf>
    <xf numFmtId="166" fontId="8" fillId="2" borderId="14" xfId="1" applyNumberFormat="1" applyFont="1" applyFill="1" applyBorder="1" applyAlignment="1" applyProtection="1">
      <alignment horizontal="center" vertical="center" wrapText="1"/>
    </xf>
    <xf numFmtId="167" fontId="8" fillId="2" borderId="14" xfId="1" applyNumberFormat="1" applyFont="1" applyFill="1" applyBorder="1" applyAlignment="1" applyProtection="1">
      <alignment horizontal="center" vertical="center"/>
    </xf>
    <xf numFmtId="166" fontId="8" fillId="7" borderId="0" xfId="1" applyNumberFormat="1" applyFont="1" applyFill="1" applyBorder="1" applyAlignment="1" applyProtection="1">
      <alignment horizontal="center" vertical="center"/>
    </xf>
    <xf numFmtId="3" fontId="5" fillId="7" borderId="0" xfId="1" applyNumberFormat="1" applyFont="1" applyFill="1" applyBorder="1" applyAlignment="1" applyProtection="1">
      <alignment vertical="center"/>
    </xf>
    <xf numFmtId="167" fontId="1" fillId="9" borderId="14" xfId="1" applyNumberFormat="1" applyFont="1" applyFill="1" applyBorder="1" applyAlignment="1" applyProtection="1">
      <alignment vertical="center" wrapText="1"/>
      <protection locked="0"/>
    </xf>
    <xf numFmtId="166" fontId="8" fillId="2" borderId="15" xfId="1" applyNumberFormat="1" applyFont="1" applyFill="1" applyBorder="1" applyAlignment="1" applyProtection="1">
      <alignment horizontal="center" vertical="center"/>
    </xf>
    <xf numFmtId="166" fontId="8" fillId="2" borderId="16" xfId="1" applyNumberFormat="1" applyFont="1" applyFill="1" applyBorder="1" applyAlignment="1" applyProtection="1">
      <alignment horizontal="center" vertical="center"/>
    </xf>
    <xf numFmtId="166" fontId="8" fillId="2" borderId="17" xfId="1" applyNumberFormat="1" applyFont="1" applyFill="1" applyBorder="1" applyAlignment="1" applyProtection="1">
      <alignment horizontal="center" vertical="center" wrapText="1"/>
    </xf>
    <xf numFmtId="3" fontId="8" fillId="7" borderId="0" xfId="1" applyNumberFormat="1" applyFont="1" applyFill="1" applyBorder="1" applyAlignment="1" applyProtection="1">
      <alignment horizontal="center" vertical="center"/>
    </xf>
    <xf numFmtId="166" fontId="8" fillId="2" borderId="16" xfId="1" applyNumberFormat="1" applyFont="1" applyFill="1" applyBorder="1" applyAlignment="1" applyProtection="1">
      <alignment horizontal="center" vertical="center" wrapText="1"/>
    </xf>
    <xf numFmtId="49" fontId="5" fillId="9" borderId="20" xfId="1" applyNumberFormat="1" applyFont="1" applyFill="1" applyBorder="1" applyAlignment="1" applyProtection="1">
      <alignment vertical="center" wrapText="1"/>
      <protection locked="0"/>
    </xf>
    <xf numFmtId="3" fontId="5" fillId="9" borderId="14" xfId="1" applyNumberFormat="1" applyFont="1" applyFill="1" applyBorder="1" applyAlignment="1" applyProtection="1">
      <alignment vertical="center"/>
      <protection locked="0"/>
    </xf>
    <xf numFmtId="9" fontId="22" fillId="0" borderId="0" xfId="0" applyNumberFormat="1" applyFont="1" applyAlignment="1">
      <alignment horizontal="left" vertical="center" wrapText="1"/>
    </xf>
    <xf numFmtId="166" fontId="5" fillId="7" borderId="0" xfId="1" applyNumberFormat="1" applyFont="1" applyFill="1" applyBorder="1" applyAlignment="1" applyProtection="1">
      <alignment horizontal="left" vertical="center"/>
    </xf>
    <xf numFmtId="167" fontId="8" fillId="7" borderId="0" xfId="1" applyNumberFormat="1" applyFont="1" applyFill="1" applyBorder="1" applyAlignment="1" applyProtection="1">
      <alignment horizontal="center" vertical="center"/>
    </xf>
    <xf numFmtId="10" fontId="5" fillId="7" borderId="0" xfId="1" applyNumberFormat="1" applyFont="1" applyFill="1" applyBorder="1" applyAlignment="1" applyProtection="1">
      <alignment vertical="center"/>
    </xf>
    <xf numFmtId="165" fontId="1" fillId="7" borderId="0" xfId="0" applyFont="1" applyFill="1" applyAlignment="1">
      <alignment vertical="center"/>
    </xf>
    <xf numFmtId="165" fontId="1" fillId="2" borderId="0" xfId="0" applyFont="1" applyFill="1" applyAlignment="1">
      <alignment vertical="center"/>
    </xf>
    <xf numFmtId="169" fontId="1" fillId="2" borderId="0" xfId="0" applyNumberFormat="1" applyFont="1" applyFill="1" applyAlignment="1">
      <alignment vertical="center"/>
    </xf>
    <xf numFmtId="166" fontId="1" fillId="2" borderId="0" xfId="1" applyNumberFormat="1" applyFont="1" applyFill="1" applyBorder="1" applyAlignment="1" applyProtection="1">
      <alignment vertical="center"/>
    </xf>
    <xf numFmtId="10" fontId="1" fillId="2" borderId="0" xfId="1" applyNumberFormat="1" applyFont="1" applyFill="1" applyBorder="1" applyAlignment="1" applyProtection="1">
      <alignment vertical="center"/>
    </xf>
    <xf numFmtId="167" fontId="5" fillId="2" borderId="0" xfId="1" applyNumberFormat="1" applyFont="1" applyFill="1" applyBorder="1" applyAlignment="1" applyProtection="1">
      <alignment horizontal="center" vertical="center"/>
    </xf>
    <xf numFmtId="167" fontId="5" fillId="0" borderId="0" xfId="1" applyNumberFormat="1" applyFont="1" applyFill="1" applyBorder="1" applyAlignment="1" applyProtection="1">
      <alignment vertical="center"/>
    </xf>
    <xf numFmtId="167" fontId="8" fillId="0" borderId="0" xfId="1" applyNumberFormat="1" applyFont="1" applyFill="1" applyBorder="1" applyAlignment="1" applyProtection="1">
      <alignment horizontal="center" vertical="center"/>
    </xf>
    <xf numFmtId="167" fontId="8" fillId="7" borderId="14" xfId="1" applyNumberFormat="1" applyFont="1" applyFill="1" applyBorder="1" applyAlignment="1" applyProtection="1">
      <alignment horizontal="center" vertical="center"/>
    </xf>
    <xf numFmtId="166" fontId="5" fillId="2" borderId="0" xfId="1" applyNumberFormat="1" applyFont="1" applyFill="1" applyBorder="1" applyAlignment="1" applyProtection="1">
      <alignment horizontal="center" vertical="center"/>
    </xf>
    <xf numFmtId="165" fontId="10" fillId="2" borderId="0" xfId="0" applyFont="1" applyFill="1" applyAlignment="1">
      <alignment vertical="center"/>
    </xf>
    <xf numFmtId="173" fontId="5" fillId="9" borderId="14" xfId="1" applyNumberFormat="1" applyFont="1" applyFill="1" applyBorder="1" applyAlignment="1" applyProtection="1">
      <alignment horizontal="center" vertical="top"/>
      <protection locked="0"/>
    </xf>
    <xf numFmtId="173" fontId="5" fillId="9" borderId="14" xfId="1" applyNumberFormat="1" applyFont="1" applyFill="1" applyBorder="1" applyAlignment="1" applyProtection="1">
      <alignment vertical="center"/>
      <protection locked="0"/>
    </xf>
    <xf numFmtId="3" fontId="5" fillId="2" borderId="14" xfId="1" applyNumberFormat="1" applyFont="1" applyFill="1" applyBorder="1" applyAlignment="1" applyProtection="1">
      <alignment horizontal="right" vertical="center"/>
    </xf>
    <xf numFmtId="4" fontId="8" fillId="2" borderId="0" xfId="1" applyNumberFormat="1" applyFont="1" applyFill="1" applyBorder="1" applyAlignment="1" applyProtection="1">
      <alignment horizontal="center" vertical="center"/>
    </xf>
    <xf numFmtId="4" fontId="8" fillId="0" borderId="0" xfId="1" applyNumberFormat="1" applyFont="1" applyFill="1" applyBorder="1" applyAlignment="1" applyProtection="1">
      <alignment horizontal="center" vertical="center"/>
    </xf>
    <xf numFmtId="49" fontId="1" fillId="9" borderId="14" xfId="0" applyNumberFormat="1" applyFont="1" applyFill="1" applyBorder="1" applyAlignment="1" applyProtection="1">
      <alignment vertical="center"/>
      <protection locked="0"/>
    </xf>
    <xf numFmtId="169" fontId="1" fillId="9" borderId="14" xfId="0" applyNumberFormat="1" applyFont="1" applyFill="1" applyBorder="1" applyAlignment="1" applyProtection="1">
      <alignment vertical="center"/>
      <protection locked="0"/>
    </xf>
    <xf numFmtId="172" fontId="5" fillId="9" borderId="14" xfId="1" applyNumberFormat="1" applyFont="1" applyFill="1" applyBorder="1" applyAlignment="1" applyProtection="1">
      <alignment vertical="center"/>
      <protection locked="0"/>
    </xf>
    <xf numFmtId="9" fontId="5" fillId="9" borderId="14" xfId="1" applyNumberFormat="1" applyFont="1" applyFill="1" applyBorder="1" applyAlignment="1" applyProtection="1">
      <alignment vertical="center"/>
      <protection locked="0"/>
    </xf>
    <xf numFmtId="10" fontId="8" fillId="7" borderId="0" xfId="1" applyNumberFormat="1" applyFont="1" applyFill="1" applyBorder="1" applyAlignment="1" applyProtection="1">
      <alignment vertical="center"/>
    </xf>
    <xf numFmtId="166" fontId="5" fillId="2" borderId="14" xfId="1" applyNumberFormat="1" applyFont="1" applyFill="1" applyBorder="1" applyAlignment="1" applyProtection="1">
      <alignment vertical="center"/>
    </xf>
    <xf numFmtId="165" fontId="1" fillId="0" borderId="14" xfId="0" applyFont="1" applyBorder="1" applyAlignment="1">
      <alignment vertical="center"/>
    </xf>
    <xf numFmtId="0" fontId="8" fillId="2" borderId="14" xfId="1" applyNumberFormat="1" applyFont="1" applyFill="1" applyBorder="1" applyAlignment="1" applyProtection="1">
      <alignment horizontal="center" vertical="center" wrapText="1"/>
    </xf>
    <xf numFmtId="169" fontId="1" fillId="9" borderId="14" xfId="0" applyNumberFormat="1" applyFont="1" applyFill="1" applyBorder="1" applyAlignment="1" applyProtection="1">
      <alignment vertical="center" wrapText="1"/>
      <protection locked="0"/>
    </xf>
    <xf numFmtId="165" fontId="23" fillId="0" borderId="1" xfId="0" applyFont="1" applyBorder="1" applyAlignment="1">
      <alignment horizontal="left" vertical="top" wrapText="1"/>
    </xf>
    <xf numFmtId="0" fontId="8" fillId="2" borderId="14" xfId="1" applyNumberFormat="1" applyFont="1" applyFill="1" applyBorder="1" applyAlignment="1" applyProtection="1">
      <alignment horizontal="left" vertical="top" wrapText="1"/>
    </xf>
    <xf numFmtId="166" fontId="29" fillId="7" borderId="0" xfId="1" applyNumberFormat="1" applyFont="1" applyFill="1" applyBorder="1" applyAlignment="1" applyProtection="1">
      <alignment vertical="center"/>
    </xf>
    <xf numFmtId="1" fontId="1" fillId="9" borderId="14" xfId="0" applyNumberFormat="1" applyFont="1" applyFill="1" applyBorder="1" applyAlignment="1" applyProtection="1">
      <alignment vertical="center"/>
      <protection locked="0"/>
    </xf>
    <xf numFmtId="166" fontId="28" fillId="9" borderId="26" xfId="1" applyNumberFormat="1" applyFont="1" applyFill="1" applyBorder="1" applyAlignment="1" applyProtection="1">
      <alignment vertical="center" wrapText="1"/>
      <protection locked="0"/>
    </xf>
    <xf numFmtId="166" fontId="5" fillId="9" borderId="28" xfId="1" applyNumberFormat="1" applyFont="1" applyFill="1" applyBorder="1" applyAlignment="1" applyProtection="1">
      <alignment vertical="center"/>
      <protection locked="0"/>
    </xf>
    <xf numFmtId="166" fontId="5" fillId="0" borderId="25" xfId="1" applyNumberFormat="1" applyFont="1" applyFill="1" applyBorder="1" applyAlignment="1" applyProtection="1">
      <alignment vertical="center" wrapText="1"/>
    </xf>
    <xf numFmtId="166" fontId="5" fillId="0" borderId="27" xfId="1" applyNumberFormat="1" applyFont="1" applyFill="1" applyBorder="1" applyAlignment="1" applyProtection="1">
      <alignment vertical="center"/>
    </xf>
    <xf numFmtId="166" fontId="5" fillId="0" borderId="29" xfId="1" applyNumberFormat="1" applyFont="1" applyFill="1" applyBorder="1" applyAlignment="1" applyProtection="1">
      <alignment vertical="center" wrapText="1"/>
    </xf>
    <xf numFmtId="166" fontId="5" fillId="0" borderId="30" xfId="1" applyNumberFormat="1" applyFont="1" applyFill="1" applyBorder="1" applyAlignment="1" applyProtection="1">
      <alignment vertical="center"/>
    </xf>
    <xf numFmtId="166" fontId="5" fillId="9" borderId="14" xfId="1" applyNumberFormat="1" applyFont="1" applyFill="1" applyBorder="1" applyAlignment="1" applyProtection="1">
      <alignment vertical="center"/>
      <protection locked="0"/>
    </xf>
    <xf numFmtId="166" fontId="5" fillId="9" borderId="14" xfId="1" applyNumberFormat="1" applyFont="1" applyFill="1" applyBorder="1" applyAlignment="1" applyProtection="1">
      <alignment vertical="center" wrapText="1"/>
      <protection locked="0"/>
    </xf>
    <xf numFmtId="165" fontId="1" fillId="9" borderId="14" xfId="0" applyFont="1" applyFill="1" applyBorder="1" applyAlignment="1" applyProtection="1">
      <alignment vertical="center" wrapText="1"/>
      <protection locked="0"/>
    </xf>
    <xf numFmtId="166" fontId="8" fillId="7" borderId="0" xfId="1" applyNumberFormat="1" applyFont="1" applyFill="1" applyBorder="1" applyAlignment="1" applyProtection="1">
      <alignment horizontal="left" vertical="top"/>
    </xf>
    <xf numFmtId="166" fontId="8" fillId="2" borderId="14" xfId="1" applyNumberFormat="1" applyFont="1" applyFill="1" applyBorder="1" applyAlignment="1" applyProtection="1">
      <alignment vertical="top" wrapText="1"/>
    </xf>
    <xf numFmtId="0" fontId="8" fillId="2" borderId="14" xfId="1" applyNumberFormat="1" applyFont="1" applyFill="1" applyBorder="1" applyAlignment="1" applyProtection="1">
      <alignment vertical="top" wrapText="1"/>
    </xf>
    <xf numFmtId="0" fontId="8" fillId="7" borderId="14" xfId="1" applyNumberFormat="1" applyFont="1" applyFill="1" applyBorder="1" applyAlignment="1" applyProtection="1">
      <alignment vertical="top" wrapText="1"/>
    </xf>
    <xf numFmtId="166" fontId="8" fillId="7" borderId="0" xfId="1" applyNumberFormat="1" applyFont="1" applyFill="1" applyBorder="1" applyAlignment="1" applyProtection="1">
      <alignment vertical="top"/>
    </xf>
    <xf numFmtId="166" fontId="8" fillId="0" borderId="0" xfId="1" applyNumberFormat="1" applyFont="1" applyFill="1" applyBorder="1" applyAlignment="1" applyProtection="1">
      <alignment vertical="top"/>
    </xf>
    <xf numFmtId="0" fontId="8" fillId="0" borderId="14" xfId="1" applyNumberFormat="1" applyFont="1" applyFill="1" applyBorder="1" applyAlignment="1" applyProtection="1">
      <alignment vertical="top" wrapText="1"/>
    </xf>
    <xf numFmtId="0" fontId="8" fillId="7" borderId="14" xfId="1" applyNumberFormat="1" applyFont="1" applyFill="1" applyBorder="1" applyAlignment="1" applyProtection="1">
      <alignment horizontal="left" vertical="top" wrapText="1"/>
    </xf>
    <xf numFmtId="166" fontId="8" fillId="7" borderId="14" xfId="1" applyNumberFormat="1" applyFont="1" applyFill="1" applyBorder="1" applyAlignment="1" applyProtection="1">
      <alignment horizontal="left" vertical="top" wrapText="1"/>
    </xf>
    <xf numFmtId="166" fontId="7" fillId="10" borderId="1" xfId="1" applyNumberFormat="1" applyFont="1" applyFill="1" applyBorder="1" applyAlignment="1" applyProtection="1">
      <alignment vertical="center"/>
    </xf>
    <xf numFmtId="165" fontId="32" fillId="0" borderId="0" xfId="0" applyFont="1"/>
    <xf numFmtId="165" fontId="33" fillId="3" borderId="1" xfId="0" applyFont="1" applyFill="1" applyBorder="1"/>
    <xf numFmtId="165" fontId="33" fillId="0" borderId="0" xfId="0" applyFont="1"/>
    <xf numFmtId="165" fontId="32" fillId="0" borderId="1" xfId="0" applyFont="1" applyBorder="1"/>
    <xf numFmtId="165" fontId="33" fillId="0" borderId="0" xfId="0" applyFont="1" applyAlignment="1">
      <alignment horizontal="center"/>
    </xf>
    <xf numFmtId="165" fontId="33" fillId="0" borderId="0" xfId="0" applyFont="1" applyAlignment="1">
      <alignment wrapText="1"/>
    </xf>
    <xf numFmtId="165" fontId="32" fillId="0" borderId="0" xfId="0" applyFont="1" applyAlignment="1">
      <alignment wrapText="1"/>
    </xf>
    <xf numFmtId="165" fontId="32" fillId="0" borderId="4" xfId="0" applyFont="1" applyBorder="1"/>
    <xf numFmtId="165" fontId="32" fillId="0" borderId="0" xfId="0" applyFont="1" applyAlignment="1">
      <alignment horizontal="right"/>
    </xf>
    <xf numFmtId="166" fontId="33" fillId="5" borderId="1" xfId="1" applyNumberFormat="1" applyFont="1" applyFill="1" applyBorder="1"/>
    <xf numFmtId="166" fontId="33" fillId="3" borderId="1" xfId="1" applyNumberFormat="1" applyFont="1" applyFill="1" applyBorder="1"/>
    <xf numFmtId="166" fontId="33" fillId="0" borderId="0" xfId="1" applyNumberFormat="1" applyFont="1" applyFill="1" applyBorder="1"/>
    <xf numFmtId="166" fontId="32" fillId="0" borderId="0" xfId="1" applyNumberFormat="1" applyFont="1" applyFill="1"/>
    <xf numFmtId="166" fontId="32" fillId="0" borderId="0" xfId="1" applyNumberFormat="1" applyFont="1" applyFill="1" applyBorder="1"/>
    <xf numFmtId="166" fontId="32" fillId="3" borderId="1" xfId="1" applyNumberFormat="1" applyFont="1" applyFill="1" applyBorder="1"/>
    <xf numFmtId="166" fontId="32" fillId="5" borderId="4" xfId="1" applyNumberFormat="1" applyFont="1" applyFill="1" applyBorder="1"/>
    <xf numFmtId="166" fontId="32" fillId="5" borderId="1" xfId="1" applyNumberFormat="1" applyFont="1" applyFill="1" applyBorder="1"/>
    <xf numFmtId="166" fontId="33" fillId="5" borderId="6" xfId="1" applyNumberFormat="1" applyFont="1" applyFill="1" applyBorder="1"/>
    <xf numFmtId="166" fontId="33" fillId="3" borderId="6" xfId="1" applyNumberFormat="1" applyFont="1" applyFill="1" applyBorder="1"/>
    <xf numFmtId="166" fontId="32" fillId="0" borderId="0" xfId="0" applyNumberFormat="1" applyFont="1"/>
    <xf numFmtId="166" fontId="33" fillId="5" borderId="7" xfId="1" applyNumberFormat="1" applyFont="1" applyFill="1" applyBorder="1"/>
    <xf numFmtId="166" fontId="32" fillId="0" borderId="0" xfId="1" applyNumberFormat="1" applyFont="1"/>
    <xf numFmtId="166" fontId="32" fillId="0" borderId="0" xfId="1" applyNumberFormat="1" applyFont="1" applyBorder="1"/>
    <xf numFmtId="166" fontId="33" fillId="0" borderId="0" xfId="1" applyNumberFormat="1" applyFont="1" applyFill="1"/>
    <xf numFmtId="166" fontId="33" fillId="5" borderId="0" xfId="1" applyNumberFormat="1" applyFont="1" applyFill="1" applyBorder="1"/>
    <xf numFmtId="166" fontId="33" fillId="0" borderId="0" xfId="1" applyNumberFormat="1" applyFont="1"/>
    <xf numFmtId="9" fontId="33" fillId="5" borderId="3" xfId="0" applyNumberFormat="1" applyFont="1" applyFill="1" applyBorder="1"/>
    <xf numFmtId="9" fontId="33" fillId="5" borderId="5" xfId="0" applyNumberFormat="1" applyFont="1" applyFill="1" applyBorder="1"/>
    <xf numFmtId="9" fontId="33" fillId="0" borderId="0" xfId="0" applyNumberFormat="1" applyFont="1"/>
    <xf numFmtId="9" fontId="32" fillId="0" borderId="0" xfId="0" applyNumberFormat="1" applyFont="1"/>
    <xf numFmtId="3" fontId="32" fillId="0" borderId="0" xfId="0" applyNumberFormat="1" applyFont="1"/>
    <xf numFmtId="3" fontId="33" fillId="0" borderId="0" xfId="0" applyNumberFormat="1" applyFont="1"/>
    <xf numFmtId="3" fontId="33" fillId="5" borderId="1" xfId="1" applyNumberFormat="1" applyFont="1" applyFill="1" applyBorder="1"/>
    <xf numFmtId="0" fontId="33" fillId="2" borderId="1" xfId="0" applyNumberFormat="1" applyFont="1" applyFill="1" applyBorder="1" applyAlignment="1">
      <alignment horizontal="left" vertical="center" wrapText="1"/>
    </xf>
    <xf numFmtId="0" fontId="33" fillId="0" borderId="0" xfId="0" applyNumberFormat="1" applyFont="1" applyAlignment="1">
      <alignment horizontal="left" vertical="center" wrapText="1"/>
    </xf>
    <xf numFmtId="49" fontId="34" fillId="0" borderId="0" xfId="0" applyNumberFormat="1" applyFont="1" applyAlignment="1">
      <alignment horizontal="left" vertical="center" wrapText="1"/>
    </xf>
    <xf numFmtId="9" fontId="33" fillId="5" borderId="1" xfId="0" applyNumberFormat="1" applyFont="1" applyFill="1" applyBorder="1"/>
    <xf numFmtId="3" fontId="33" fillId="5" borderId="1" xfId="0" applyNumberFormat="1" applyFont="1" applyFill="1" applyBorder="1"/>
    <xf numFmtId="174" fontId="18" fillId="0" borderId="0" xfId="0" applyNumberFormat="1" applyFont="1"/>
    <xf numFmtId="173" fontId="1" fillId="9" borderId="14" xfId="0" applyNumberFormat="1" applyFont="1" applyFill="1" applyBorder="1" applyAlignment="1" applyProtection="1">
      <alignment vertical="center"/>
      <protection locked="0"/>
    </xf>
    <xf numFmtId="167" fontId="8" fillId="2" borderId="21" xfId="1" applyNumberFormat="1" applyFont="1" applyFill="1" applyBorder="1" applyAlignment="1" applyProtection="1">
      <alignment horizontal="center" vertical="center" wrapText="1"/>
    </xf>
    <xf numFmtId="3" fontId="8" fillId="7" borderId="14" xfId="1" applyNumberFormat="1" applyFont="1" applyFill="1" applyBorder="1" applyAlignment="1" applyProtection="1">
      <alignment vertical="center" wrapText="1"/>
    </xf>
    <xf numFmtId="165" fontId="31" fillId="0" borderId="0" xfId="0" applyFont="1" applyAlignment="1">
      <alignment horizontal="left" vertical="center" wrapText="1"/>
    </xf>
    <xf numFmtId="165" fontId="33" fillId="4" borderId="4" xfId="0" applyFont="1" applyFill="1" applyBorder="1" applyAlignment="1">
      <alignment horizontal="center"/>
    </xf>
    <xf numFmtId="165" fontId="32" fillId="0" borderId="2" xfId="0" applyFont="1" applyBorder="1" applyAlignment="1">
      <alignment horizontal="center"/>
    </xf>
    <xf numFmtId="3" fontId="8" fillId="7" borderId="0" xfId="1" applyNumberFormat="1" applyFont="1" applyFill="1" applyBorder="1" applyAlignment="1" applyProtection="1">
      <alignment vertical="center"/>
    </xf>
    <xf numFmtId="167" fontId="8" fillId="7" borderId="0" xfId="1" applyNumberFormat="1" applyFont="1" applyFill="1" applyBorder="1" applyAlignment="1" applyProtection="1">
      <alignment vertical="center"/>
    </xf>
    <xf numFmtId="3" fontId="8" fillId="7" borderId="14" xfId="1" applyNumberFormat="1" applyFont="1" applyFill="1" applyBorder="1" applyAlignment="1" applyProtection="1">
      <alignment vertical="top" wrapText="1"/>
    </xf>
    <xf numFmtId="166" fontId="8" fillId="0" borderId="14" xfId="1" applyNumberFormat="1" applyFont="1" applyFill="1" applyBorder="1" applyAlignment="1" applyProtection="1">
      <alignment vertical="top" wrapText="1"/>
    </xf>
    <xf numFmtId="0" fontId="8" fillId="7" borderId="0" xfId="1" applyNumberFormat="1" applyFont="1" applyFill="1" applyBorder="1" applyAlignment="1" applyProtection="1">
      <alignment vertical="top" wrapText="1"/>
    </xf>
    <xf numFmtId="173" fontId="5" fillId="13" borderId="14" xfId="1" applyNumberFormat="1" applyFont="1" applyFill="1" applyBorder="1" applyAlignment="1" applyProtection="1">
      <alignment vertical="center"/>
    </xf>
    <xf numFmtId="0" fontId="8" fillId="2" borderId="14" xfId="1" applyNumberFormat="1" applyFont="1" applyFill="1" applyBorder="1" applyAlignment="1" applyProtection="1">
      <alignment horizontal="center" vertical="top" wrapText="1"/>
    </xf>
    <xf numFmtId="172" fontId="5" fillId="13" borderId="14" xfId="1" applyNumberFormat="1" applyFont="1" applyFill="1" applyBorder="1" applyAlignment="1" applyProtection="1">
      <alignment vertical="center"/>
    </xf>
    <xf numFmtId="3" fontId="5" fillId="7" borderId="0" xfId="1" applyNumberFormat="1" applyFont="1" applyFill="1" applyBorder="1" applyAlignment="1" applyProtection="1">
      <alignment horizontal="left" vertical="center"/>
    </xf>
    <xf numFmtId="9" fontId="1" fillId="13" borderId="14" xfId="0" applyNumberFormat="1" applyFont="1" applyFill="1" applyBorder="1" applyAlignment="1">
      <alignment vertical="center"/>
    </xf>
    <xf numFmtId="173" fontId="1" fillId="13" borderId="14" xfId="0" applyNumberFormat="1" applyFont="1" applyFill="1" applyBorder="1" applyAlignment="1">
      <alignment vertical="center"/>
    </xf>
    <xf numFmtId="173" fontId="8" fillId="13" borderId="14" xfId="1" applyNumberFormat="1" applyFont="1" applyFill="1" applyBorder="1" applyAlignment="1" applyProtection="1">
      <alignment vertical="center"/>
    </xf>
    <xf numFmtId="173" fontId="5" fillId="13" borderId="14" xfId="1" applyNumberFormat="1" applyFont="1" applyFill="1" applyBorder="1" applyAlignment="1" applyProtection="1">
      <alignment horizontal="right" vertical="center" wrapText="1"/>
    </xf>
    <xf numFmtId="0" fontId="1" fillId="7" borderId="14" xfId="1" applyNumberFormat="1" applyFont="1" applyFill="1" applyBorder="1" applyAlignment="1" applyProtection="1">
      <alignment horizontal="left" vertical="center" wrapText="1"/>
    </xf>
    <xf numFmtId="166" fontId="8" fillId="13" borderId="15" xfId="1" applyNumberFormat="1" applyFont="1" applyFill="1" applyBorder="1" applyAlignment="1" applyProtection="1">
      <alignment vertical="center"/>
    </xf>
    <xf numFmtId="166" fontId="8" fillId="13" borderId="23" xfId="1" applyNumberFormat="1" applyFont="1" applyFill="1" applyBorder="1" applyAlignment="1" applyProtection="1">
      <alignment vertical="center"/>
    </xf>
    <xf numFmtId="166" fontId="8" fillId="13" borderId="19" xfId="1" applyNumberFormat="1" applyFont="1" applyFill="1" applyBorder="1" applyAlignment="1" applyProtection="1">
      <alignment vertical="center"/>
    </xf>
    <xf numFmtId="166" fontId="8" fillId="13" borderId="18" xfId="1" applyNumberFormat="1" applyFont="1" applyFill="1" applyBorder="1" applyAlignment="1" applyProtection="1">
      <alignment vertical="center" wrapText="1"/>
    </xf>
    <xf numFmtId="166" fontId="8" fillId="2" borderId="14" xfId="1" applyNumberFormat="1" applyFont="1" applyFill="1" applyBorder="1" applyAlignment="1" applyProtection="1">
      <alignment horizontal="right" vertical="center"/>
    </xf>
    <xf numFmtId="166" fontId="37" fillId="2" borderId="0" xfId="1" applyNumberFormat="1" applyFont="1" applyFill="1" applyBorder="1" applyAlignment="1" applyProtection="1">
      <alignment vertical="center"/>
    </xf>
    <xf numFmtId="173" fontId="5" fillId="7" borderId="0" xfId="1" applyNumberFormat="1" applyFont="1" applyFill="1" applyBorder="1" applyAlignment="1" applyProtection="1">
      <alignment vertical="center"/>
    </xf>
    <xf numFmtId="49" fontId="1" fillId="0" borderId="14" xfId="0" applyNumberFormat="1" applyFont="1" applyBorder="1" applyAlignment="1">
      <alignment vertical="center"/>
    </xf>
    <xf numFmtId="173" fontId="5" fillId="13" borderId="31" xfId="1" applyNumberFormat="1" applyFont="1" applyFill="1" applyBorder="1" applyAlignment="1" applyProtection="1">
      <alignment vertical="center"/>
    </xf>
    <xf numFmtId="167" fontId="37" fillId="7" borderId="0" xfId="1" applyNumberFormat="1" applyFont="1" applyFill="1" applyBorder="1" applyAlignment="1" applyProtection="1">
      <alignment horizontal="left" vertical="center"/>
    </xf>
    <xf numFmtId="173" fontId="13" fillId="13" borderId="1" xfId="0" applyNumberFormat="1" applyFont="1" applyFill="1" applyBorder="1" applyAlignment="1">
      <alignment vertical="center"/>
    </xf>
    <xf numFmtId="165" fontId="12" fillId="13" borderId="1" xfId="0" applyFont="1" applyFill="1" applyBorder="1" applyAlignment="1">
      <alignment vertical="center"/>
    </xf>
    <xf numFmtId="0" fontId="12" fillId="13" borderId="1" xfId="0" applyNumberFormat="1" applyFont="1" applyFill="1" applyBorder="1" applyAlignment="1">
      <alignment horizontal="left" vertical="center" wrapText="1"/>
    </xf>
    <xf numFmtId="173" fontId="12" fillId="13" borderId="1" xfId="0" applyNumberFormat="1" applyFont="1" applyFill="1" applyBorder="1" applyAlignment="1">
      <alignment vertical="center"/>
    </xf>
    <xf numFmtId="9" fontId="12" fillId="13" borderId="1" xfId="0" applyNumberFormat="1" applyFont="1" applyFill="1" applyBorder="1" applyAlignment="1">
      <alignment vertical="center"/>
    </xf>
    <xf numFmtId="165" fontId="13" fillId="13" borderId="1" xfId="0" applyFont="1" applyFill="1" applyBorder="1" applyAlignment="1">
      <alignment horizontal="right" vertical="center"/>
    </xf>
    <xf numFmtId="43" fontId="13" fillId="13" borderId="1" xfId="0" applyNumberFormat="1" applyFont="1" applyFill="1" applyBorder="1" applyAlignment="1">
      <alignment vertical="center"/>
    </xf>
    <xf numFmtId="0" fontId="33" fillId="2" borderId="0" xfId="0" applyNumberFormat="1" applyFont="1" applyFill="1" applyAlignment="1">
      <alignment horizontal="left" vertical="center" wrapText="1"/>
    </xf>
    <xf numFmtId="165" fontId="32" fillId="0" borderId="2" xfId="0" applyFont="1" applyBorder="1" applyAlignment="1">
      <alignment horizontal="center" wrapText="1"/>
    </xf>
    <xf numFmtId="165" fontId="33" fillId="4" borderId="3" xfId="0" applyFont="1" applyFill="1" applyBorder="1" applyAlignment="1">
      <alignment horizontal="center" wrapText="1"/>
    </xf>
    <xf numFmtId="165" fontId="32" fillId="0" borderId="1" xfId="0" applyFont="1" applyBorder="1" applyAlignment="1">
      <alignment wrapText="1"/>
    </xf>
    <xf numFmtId="166" fontId="33" fillId="5" borderId="7" xfId="1" applyNumberFormat="1" applyFont="1" applyFill="1" applyBorder="1" applyAlignment="1">
      <alignment wrapText="1"/>
    </xf>
    <xf numFmtId="166" fontId="32" fillId="0" borderId="0" xfId="1" applyNumberFormat="1" applyFont="1" applyAlignment="1">
      <alignment wrapText="1"/>
    </xf>
    <xf numFmtId="166" fontId="32" fillId="5" borderId="1" xfId="1" applyNumberFormat="1" applyFont="1" applyFill="1" applyBorder="1" applyAlignment="1">
      <alignment wrapText="1"/>
    </xf>
    <xf numFmtId="166" fontId="33" fillId="5" borderId="1" xfId="1" applyNumberFormat="1" applyFont="1" applyFill="1" applyBorder="1" applyAlignment="1">
      <alignment wrapText="1"/>
    </xf>
    <xf numFmtId="166" fontId="32" fillId="0" borderId="0" xfId="1" applyNumberFormat="1" applyFont="1" applyFill="1" applyAlignment="1">
      <alignment wrapText="1"/>
    </xf>
    <xf numFmtId="166" fontId="32" fillId="0" borderId="0" xfId="1" applyNumberFormat="1" applyFont="1" applyBorder="1" applyAlignment="1">
      <alignment wrapText="1"/>
    </xf>
    <xf numFmtId="166" fontId="33" fillId="0" borderId="0" xfId="1" applyNumberFormat="1" applyFont="1" applyAlignment="1">
      <alignment wrapText="1"/>
    </xf>
    <xf numFmtId="9" fontId="33" fillId="5" borderId="1" xfId="0" applyNumberFormat="1" applyFont="1" applyFill="1" applyBorder="1" applyAlignment="1">
      <alignment wrapText="1"/>
    </xf>
    <xf numFmtId="3" fontId="33" fillId="5" borderId="1" xfId="0" applyNumberFormat="1" applyFont="1" applyFill="1" applyBorder="1" applyAlignment="1">
      <alignment wrapText="1"/>
    </xf>
    <xf numFmtId="165" fontId="32" fillId="0" borderId="0" xfId="0" applyFont="1" applyAlignment="1">
      <alignment horizontal="center"/>
    </xf>
    <xf numFmtId="165" fontId="33" fillId="4" borderId="5" xfId="0" applyFont="1" applyFill="1" applyBorder="1" applyAlignment="1">
      <alignment horizontal="center"/>
    </xf>
    <xf numFmtId="166" fontId="33" fillId="3" borderId="4" xfId="1" applyNumberFormat="1" applyFont="1" applyFill="1" applyBorder="1"/>
    <xf numFmtId="166" fontId="32" fillId="3" borderId="4" xfId="1" applyNumberFormat="1" applyFont="1" applyFill="1" applyBorder="1"/>
    <xf numFmtId="166" fontId="33" fillId="3" borderId="34" xfId="1" applyNumberFormat="1" applyFont="1" applyFill="1" applyBorder="1"/>
    <xf numFmtId="166" fontId="33" fillId="5" borderId="35" xfId="1" applyNumberFormat="1" applyFont="1" applyFill="1" applyBorder="1"/>
    <xf numFmtId="9" fontId="33" fillId="5" borderId="0" xfId="0" applyNumberFormat="1" applyFont="1" applyFill="1"/>
    <xf numFmtId="3" fontId="33" fillId="5" borderId="0" xfId="0" applyNumberFormat="1" applyFont="1" applyFill="1"/>
    <xf numFmtId="165" fontId="33" fillId="0" borderId="5" xfId="0" applyFont="1" applyBorder="1" applyAlignment="1">
      <alignment horizontal="center"/>
    </xf>
    <xf numFmtId="166" fontId="33" fillId="0" borderId="4" xfId="1" applyNumberFormat="1" applyFont="1" applyFill="1" applyBorder="1"/>
    <xf numFmtId="166" fontId="32" fillId="0" borderId="4" xfId="1" applyNumberFormat="1" applyFont="1" applyFill="1" applyBorder="1"/>
    <xf numFmtId="166" fontId="33" fillId="0" borderId="34" xfId="1" applyNumberFormat="1" applyFont="1" applyFill="1" applyBorder="1"/>
    <xf numFmtId="166" fontId="33" fillId="0" borderId="35" xfId="1" applyNumberFormat="1" applyFont="1" applyFill="1" applyBorder="1"/>
    <xf numFmtId="166" fontId="33" fillId="0" borderId="1" xfId="1" applyNumberFormat="1" applyFont="1" applyFill="1" applyBorder="1"/>
    <xf numFmtId="3" fontId="33" fillId="0" borderId="1" xfId="0" applyNumberFormat="1" applyFont="1" applyBorder="1"/>
    <xf numFmtId="166" fontId="32" fillId="13" borderId="1" xfId="1" applyNumberFormat="1" applyFont="1" applyFill="1" applyBorder="1"/>
    <xf numFmtId="166" fontId="32" fillId="5" borderId="35" xfId="1" applyNumberFormat="1" applyFont="1" applyFill="1" applyBorder="1"/>
    <xf numFmtId="166" fontId="32" fillId="5" borderId="6" xfId="1" applyNumberFormat="1" applyFont="1" applyFill="1" applyBorder="1"/>
    <xf numFmtId="166" fontId="32" fillId="5" borderId="36" xfId="1" applyNumberFormat="1" applyFont="1" applyFill="1" applyBorder="1"/>
    <xf numFmtId="170" fontId="23" fillId="0" borderId="0" xfId="0" applyNumberFormat="1" applyFont="1"/>
    <xf numFmtId="165" fontId="23" fillId="0" borderId="0" xfId="0" applyFont="1" applyAlignment="1">
      <alignment horizontal="left" vertical="top" wrapText="1"/>
    </xf>
    <xf numFmtId="165" fontId="24" fillId="0" borderId="0" xfId="0" applyFont="1" applyAlignment="1">
      <alignment horizontal="left" vertical="top" wrapText="1"/>
    </xf>
    <xf numFmtId="165" fontId="18" fillId="0" borderId="7" xfId="0" applyFont="1" applyBorder="1" applyAlignment="1">
      <alignment wrapText="1"/>
    </xf>
    <xf numFmtId="174" fontId="18" fillId="0" borderId="7" xfId="0" applyNumberFormat="1" applyFont="1" applyBorder="1"/>
    <xf numFmtId="9" fontId="18" fillId="0" borderId="7" xfId="0" applyNumberFormat="1" applyFont="1" applyBorder="1"/>
    <xf numFmtId="165" fontId="18" fillId="0" borderId="0" xfId="0" applyFont="1" applyAlignment="1">
      <alignment vertical="center"/>
    </xf>
    <xf numFmtId="165" fontId="18" fillId="0" borderId="0" xfId="0" applyFont="1" applyAlignment="1">
      <alignment vertical="center" wrapText="1"/>
    </xf>
    <xf numFmtId="165" fontId="19" fillId="0" borderId="0" xfId="0" applyFont="1" applyAlignment="1">
      <alignment vertical="center" wrapText="1"/>
    </xf>
    <xf numFmtId="14" fontId="18" fillId="0" borderId="0" xfId="0" applyNumberFormat="1" applyFont="1" applyAlignment="1">
      <alignment vertical="center"/>
    </xf>
    <xf numFmtId="165" fontId="23" fillId="0" borderId="0" xfId="0" applyFont="1"/>
    <xf numFmtId="165" fontId="23" fillId="6" borderId="0" xfId="0" applyFont="1" applyFill="1"/>
    <xf numFmtId="176" fontId="22" fillId="0" borderId="1" xfId="0" applyNumberFormat="1" applyFont="1" applyBorder="1"/>
    <xf numFmtId="176" fontId="22" fillId="0" borderId="3" xfId="0" applyNumberFormat="1" applyFont="1" applyBorder="1"/>
    <xf numFmtId="176" fontId="22" fillId="0" borderId="13" xfId="0" applyNumberFormat="1" applyFont="1" applyBorder="1"/>
    <xf numFmtId="176" fontId="22" fillId="0" borderId="10" xfId="0" applyNumberFormat="1" applyFont="1" applyBorder="1"/>
    <xf numFmtId="176" fontId="23" fillId="0" borderId="12" xfId="0" applyNumberFormat="1" applyFont="1" applyBorder="1"/>
    <xf numFmtId="176" fontId="23" fillId="0" borderId="37" xfId="0" applyNumberFormat="1" applyFont="1" applyBorder="1"/>
    <xf numFmtId="175" fontId="22" fillId="6" borderId="0" xfId="0" applyNumberFormat="1" applyFont="1" applyFill="1"/>
    <xf numFmtId="170" fontId="22" fillId="6" borderId="0" xfId="0" applyNumberFormat="1" applyFont="1" applyFill="1"/>
    <xf numFmtId="166" fontId="5" fillId="0" borderId="19" xfId="1" applyNumberFormat="1" applyFont="1" applyFill="1" applyBorder="1" applyAlignment="1" applyProtection="1">
      <alignment vertical="center"/>
    </xf>
    <xf numFmtId="166" fontId="8" fillId="7" borderId="0" xfId="1" applyNumberFormat="1" applyFont="1" applyFill="1" applyBorder="1" applyAlignment="1" applyProtection="1">
      <alignment vertical="center" wrapText="1"/>
    </xf>
    <xf numFmtId="166" fontId="37" fillId="7" borderId="0" xfId="1" applyNumberFormat="1" applyFont="1" applyFill="1" applyBorder="1" applyAlignment="1" applyProtection="1">
      <alignment vertical="center" wrapText="1"/>
    </xf>
    <xf numFmtId="165" fontId="25" fillId="7" borderId="0" xfId="0" applyFont="1" applyFill="1"/>
    <xf numFmtId="165" fontId="24" fillId="7" borderId="0" xfId="0" applyFont="1" applyFill="1"/>
    <xf numFmtId="165" fontId="38" fillId="7" borderId="0" xfId="4" applyFont="1" applyFill="1" applyProtection="1"/>
    <xf numFmtId="165" fontId="25" fillId="7" borderId="0" xfId="0" applyFont="1" applyFill="1" applyAlignment="1">
      <alignment vertical="center"/>
    </xf>
    <xf numFmtId="165" fontId="25" fillId="7" borderId="0" xfId="0" applyFont="1" applyFill="1" applyAlignment="1">
      <alignment horizontal="left" vertical="center" indent="2"/>
    </xf>
    <xf numFmtId="165" fontId="25" fillId="7" borderId="0" xfId="0" applyFont="1" applyFill="1" applyAlignment="1">
      <alignment horizontal="left" vertical="center"/>
    </xf>
    <xf numFmtId="0" fontId="25" fillId="7" borderId="0" xfId="0" applyNumberFormat="1" applyFont="1" applyFill="1"/>
    <xf numFmtId="165" fontId="25" fillId="7" borderId="0" xfId="0" applyFont="1" applyFill="1" applyAlignment="1">
      <alignment horizontal="left" vertical="center" indent="1"/>
    </xf>
    <xf numFmtId="165" fontId="25" fillId="7" borderId="0" xfId="0" applyFont="1" applyFill="1" applyAlignment="1">
      <alignment horizontal="left" indent="1"/>
    </xf>
    <xf numFmtId="165" fontId="39" fillId="7" borderId="0" xfId="4" applyFont="1" applyFill="1" applyProtection="1"/>
    <xf numFmtId="165" fontId="40" fillId="0" borderId="0" xfId="0" applyFont="1"/>
    <xf numFmtId="165" fontId="25" fillId="7" borderId="0" xfId="0" applyFont="1" applyFill="1" applyAlignment="1">
      <alignment horizontal="left"/>
    </xf>
    <xf numFmtId="166" fontId="41" fillId="2" borderId="0" xfId="1" applyNumberFormat="1" applyFont="1" applyFill="1" applyBorder="1" applyAlignment="1" applyProtection="1">
      <alignment vertical="center"/>
    </xf>
    <xf numFmtId="165" fontId="41" fillId="2" borderId="0" xfId="0" applyFont="1" applyFill="1" applyAlignment="1">
      <alignment vertical="center"/>
    </xf>
    <xf numFmtId="165" fontId="12" fillId="0" borderId="0" xfId="0" applyFont="1" applyAlignment="1">
      <alignment vertical="center" wrapText="1"/>
    </xf>
    <xf numFmtId="177" fontId="5" fillId="9" borderId="14" xfId="1" applyNumberFormat="1" applyFont="1" applyFill="1" applyBorder="1" applyAlignment="1" applyProtection="1">
      <alignment vertical="center"/>
      <protection locked="0"/>
    </xf>
    <xf numFmtId="165" fontId="22" fillId="0" borderId="0" xfId="4" applyFont="1"/>
    <xf numFmtId="44" fontId="1" fillId="0" borderId="0" xfId="0" applyNumberFormat="1" applyFont="1"/>
    <xf numFmtId="44" fontId="1" fillId="0" borderId="0" xfId="0" applyNumberFormat="1" applyFont="1" applyAlignment="1">
      <alignment vertical="center"/>
    </xf>
    <xf numFmtId="165" fontId="1" fillId="0" borderId="0" xfId="0" applyFont="1"/>
    <xf numFmtId="44" fontId="10" fillId="0" borderId="0" xfId="0" applyNumberFormat="1" applyFont="1"/>
    <xf numFmtId="44" fontId="37" fillId="0" borderId="0" xfId="0" applyNumberFormat="1" applyFont="1"/>
    <xf numFmtId="165" fontId="42" fillId="0" borderId="0" xfId="0" applyFont="1"/>
    <xf numFmtId="0" fontId="10" fillId="0" borderId="0" xfId="0" applyNumberFormat="1" applyFont="1"/>
    <xf numFmtId="0" fontId="8" fillId="0" borderId="0" xfId="1" applyNumberFormat="1" applyFont="1" applyFill="1" applyBorder="1" applyAlignment="1" applyProtection="1">
      <alignment horizontal="center" vertical="center"/>
    </xf>
    <xf numFmtId="0" fontId="10" fillId="0" borderId="0" xfId="0" applyNumberFormat="1" applyFont="1" applyAlignment="1">
      <alignment horizontal="center"/>
    </xf>
    <xf numFmtId="0" fontId="36" fillId="0" borderId="0" xfId="0" applyNumberFormat="1" applyFont="1" applyAlignment="1">
      <alignment horizontal="center" vertical="center"/>
    </xf>
    <xf numFmtId="44" fontId="1" fillId="0" borderId="0" xfId="0" applyNumberFormat="1" applyFont="1" applyAlignment="1">
      <alignment vertical="center" wrapText="1"/>
    </xf>
    <xf numFmtId="44" fontId="1" fillId="0" borderId="0" xfId="0" applyNumberFormat="1" applyFont="1" applyAlignment="1">
      <alignment horizontal="center" vertical="center"/>
    </xf>
    <xf numFmtId="0" fontId="1" fillId="0" borderId="0" xfId="0" applyNumberFormat="1" applyFont="1" applyAlignment="1">
      <alignment horizontal="right"/>
    </xf>
    <xf numFmtId="44" fontId="1" fillId="0" borderId="0" xfId="2" applyFont="1" applyBorder="1" applyProtection="1"/>
    <xf numFmtId="44" fontId="1" fillId="0" borderId="2" xfId="2" applyFont="1" applyBorder="1" applyProtection="1"/>
    <xf numFmtId="44" fontId="1" fillId="0" borderId="11" xfId="2" applyFont="1" applyBorder="1" applyProtection="1"/>
    <xf numFmtId="44" fontId="1" fillId="0" borderId="11" xfId="2" applyFont="1" applyBorder="1" applyAlignment="1" applyProtection="1">
      <alignment vertical="center"/>
    </xf>
    <xf numFmtId="44" fontId="1" fillId="0" borderId="0" xfId="2" applyFont="1" applyProtection="1"/>
    <xf numFmtId="44" fontId="10" fillId="0" borderId="2" xfId="2" applyFont="1" applyBorder="1" applyProtection="1"/>
    <xf numFmtId="44" fontId="10" fillId="0" borderId="0" xfId="2" applyFont="1" applyBorder="1" applyProtection="1"/>
    <xf numFmtId="44" fontId="10" fillId="0" borderId="11" xfId="2" applyFont="1" applyBorder="1" applyProtection="1"/>
    <xf numFmtId="44" fontId="10" fillId="0" borderId="11" xfId="2" applyFont="1" applyBorder="1" applyAlignment="1" applyProtection="1">
      <alignment vertical="center"/>
    </xf>
    <xf numFmtId="44" fontId="1" fillId="0" borderId="0" xfId="1" applyNumberFormat="1" applyFont="1" applyBorder="1" applyProtection="1"/>
    <xf numFmtId="44" fontId="10" fillId="0" borderId="0" xfId="1" applyNumberFormat="1" applyFont="1" applyBorder="1" applyProtection="1"/>
    <xf numFmtId="9" fontId="1" fillId="0" borderId="0" xfId="0" applyNumberFormat="1" applyFont="1"/>
    <xf numFmtId="9" fontId="1" fillId="0" borderId="0" xfId="1" applyNumberFormat="1" applyFont="1" applyBorder="1" applyProtection="1"/>
    <xf numFmtId="9" fontId="1" fillId="0" borderId="0" xfId="0" applyNumberFormat="1" applyFont="1" applyAlignment="1">
      <alignment vertical="center"/>
    </xf>
    <xf numFmtId="42" fontId="1" fillId="0" borderId="0" xfId="1" applyNumberFormat="1" applyFont="1" applyBorder="1" applyProtection="1"/>
    <xf numFmtId="42" fontId="1" fillId="0" borderId="0" xfId="1" applyNumberFormat="1" applyFont="1" applyBorder="1" applyAlignment="1" applyProtection="1">
      <alignment vertical="center"/>
    </xf>
    <xf numFmtId="44" fontId="1" fillId="0" borderId="2" xfId="1" applyNumberFormat="1" applyFont="1" applyBorder="1" applyProtection="1"/>
    <xf numFmtId="44" fontId="1" fillId="0" borderId="0" xfId="0" applyNumberFormat="1" applyFont="1" applyAlignment="1">
      <alignment horizontal="right"/>
    </xf>
    <xf numFmtId="44" fontId="10" fillId="0" borderId="9" xfId="2" applyFont="1" applyBorder="1" applyProtection="1"/>
    <xf numFmtId="44" fontId="10" fillId="0" borderId="0" xfId="2" applyFont="1" applyProtection="1"/>
    <xf numFmtId="44" fontId="1" fillId="0" borderId="9" xfId="0" applyNumberFormat="1" applyFont="1" applyBorder="1"/>
    <xf numFmtId="44" fontId="1" fillId="0" borderId="9" xfId="0" applyNumberFormat="1" applyFont="1" applyBorder="1" applyAlignment="1">
      <alignment vertical="center"/>
    </xf>
    <xf numFmtId="44" fontId="16" fillId="0" borderId="0" xfId="0" applyNumberFormat="1" applyFont="1"/>
    <xf numFmtId="44" fontId="1" fillId="0" borderId="0" xfId="1" applyNumberFormat="1" applyFont="1" applyProtection="1"/>
    <xf numFmtId="44" fontId="10" fillId="0" borderId="0" xfId="1" applyNumberFormat="1" applyFont="1" applyProtection="1"/>
    <xf numFmtId="165" fontId="10" fillId="0" borderId="0" xfId="0" applyFont="1"/>
    <xf numFmtId="6" fontId="1" fillId="0" borderId="0" xfId="0" applyNumberFormat="1" applyFont="1"/>
    <xf numFmtId="165" fontId="1" fillId="0" borderId="0" xfId="0" applyFont="1" applyAlignment="1">
      <alignment vertical="center"/>
    </xf>
    <xf numFmtId="6" fontId="10" fillId="0" borderId="0" xfId="0" applyNumberFormat="1" applyFont="1"/>
    <xf numFmtId="165" fontId="40" fillId="7" borderId="0" xfId="0" applyFont="1" applyFill="1"/>
    <xf numFmtId="166" fontId="33" fillId="3" borderId="1" xfId="1" applyNumberFormat="1" applyFont="1" applyFill="1" applyBorder="1" applyAlignment="1">
      <alignment wrapText="1"/>
    </xf>
    <xf numFmtId="166" fontId="8" fillId="13" borderId="14" xfId="1" applyNumberFormat="1" applyFont="1" applyFill="1" applyBorder="1" applyAlignment="1" applyProtection="1">
      <alignment vertical="center"/>
    </xf>
    <xf numFmtId="166" fontId="8" fillId="13" borderId="39" xfId="1" applyNumberFormat="1" applyFont="1" applyFill="1" applyBorder="1" applyAlignment="1" applyProtection="1">
      <alignment vertical="center"/>
    </xf>
    <xf numFmtId="166" fontId="8" fillId="13" borderId="21" xfId="1" applyNumberFormat="1" applyFont="1" applyFill="1" applyBorder="1" applyAlignment="1" applyProtection="1">
      <alignment vertical="center" wrapText="1"/>
    </xf>
    <xf numFmtId="166" fontId="43" fillId="7" borderId="0" xfId="1" applyNumberFormat="1" applyFont="1" applyFill="1" applyBorder="1" applyAlignment="1" applyProtection="1">
      <alignment vertical="center"/>
    </xf>
    <xf numFmtId="166" fontId="7" fillId="2" borderId="0" xfId="1" applyNumberFormat="1" applyFont="1" applyFill="1" applyBorder="1" applyAlignment="1" applyProtection="1">
      <alignment vertical="center"/>
    </xf>
    <xf numFmtId="165" fontId="14" fillId="2" borderId="0" xfId="0" applyFont="1" applyFill="1" applyAlignment="1">
      <alignment vertical="center"/>
    </xf>
    <xf numFmtId="166" fontId="37" fillId="2" borderId="33" xfId="1" applyNumberFormat="1" applyFont="1" applyFill="1" applyBorder="1" applyAlignment="1" applyProtection="1">
      <alignment vertical="top" wrapText="1"/>
    </xf>
    <xf numFmtId="165" fontId="31" fillId="0" borderId="33" xfId="0" applyFont="1" applyBorder="1" applyAlignment="1">
      <alignment vertical="top" wrapText="1"/>
    </xf>
    <xf numFmtId="166" fontId="5" fillId="2" borderId="14" xfId="1" applyNumberFormat="1" applyFont="1" applyFill="1" applyBorder="1" applyAlignment="1" applyProtection="1">
      <alignment vertical="center"/>
    </xf>
    <xf numFmtId="165" fontId="1" fillId="0" borderId="14" xfId="0" applyFont="1" applyBorder="1" applyAlignment="1">
      <alignment vertical="center"/>
    </xf>
    <xf numFmtId="0" fontId="5" fillId="2" borderId="14" xfId="1" applyNumberFormat="1" applyFont="1" applyFill="1" applyBorder="1" applyAlignment="1" applyProtection="1">
      <alignment vertical="center"/>
    </xf>
    <xf numFmtId="0" fontId="1" fillId="0" borderId="14" xfId="0" applyNumberFormat="1" applyFont="1" applyBorder="1" applyAlignment="1">
      <alignment vertical="center"/>
    </xf>
    <xf numFmtId="166" fontId="5" fillId="0" borderId="14" xfId="1" applyNumberFormat="1" applyFont="1" applyFill="1" applyBorder="1" applyAlignment="1" applyProtection="1">
      <alignment vertical="center"/>
    </xf>
    <xf numFmtId="166" fontId="5" fillId="2" borderId="21" xfId="1" applyNumberFormat="1" applyFont="1" applyFill="1" applyBorder="1" applyAlignment="1" applyProtection="1">
      <alignment vertical="center"/>
    </xf>
    <xf numFmtId="165" fontId="0" fillId="0" borderId="22" xfId="0" applyBorder="1" applyAlignment="1">
      <alignment vertical="center"/>
    </xf>
    <xf numFmtId="165" fontId="0" fillId="0" borderId="32" xfId="0" applyBorder="1" applyAlignment="1">
      <alignment vertical="center"/>
    </xf>
    <xf numFmtId="166" fontId="8" fillId="2" borderId="21" xfId="1" applyNumberFormat="1" applyFont="1" applyFill="1" applyBorder="1" applyAlignment="1" applyProtection="1">
      <alignment vertical="center"/>
    </xf>
    <xf numFmtId="165" fontId="36" fillId="0" borderId="22" xfId="0" applyFont="1" applyBorder="1" applyAlignment="1">
      <alignment vertical="center"/>
    </xf>
    <xf numFmtId="165" fontId="36" fillId="0" borderId="32" xfId="0" applyFont="1" applyBorder="1" applyAlignment="1">
      <alignment vertical="center"/>
    </xf>
    <xf numFmtId="166" fontId="5" fillId="9" borderId="14" xfId="1" applyNumberFormat="1" applyFont="1" applyFill="1" applyBorder="1" applyAlignment="1" applyProtection="1">
      <alignment vertical="center" wrapText="1"/>
      <protection locked="0"/>
    </xf>
    <xf numFmtId="165" fontId="1" fillId="0" borderId="14" xfId="0" applyFont="1" applyBorder="1" applyAlignment="1" applyProtection="1">
      <alignment vertical="center" wrapText="1"/>
      <protection locked="0"/>
    </xf>
    <xf numFmtId="166" fontId="5" fillId="9" borderId="14" xfId="1" applyNumberFormat="1" applyFont="1" applyFill="1" applyBorder="1" applyAlignment="1" applyProtection="1">
      <alignment vertical="center"/>
      <protection locked="0"/>
    </xf>
    <xf numFmtId="165" fontId="1" fillId="9" borderId="14" xfId="0" applyFont="1" applyFill="1" applyBorder="1" applyAlignment="1" applyProtection="1">
      <alignment vertical="center"/>
      <protection locked="0"/>
    </xf>
    <xf numFmtId="166" fontId="8" fillId="2" borderId="14" xfId="1" applyNumberFormat="1" applyFont="1" applyFill="1" applyBorder="1" applyAlignment="1" applyProtection="1">
      <alignment horizontal="center" vertical="center"/>
    </xf>
    <xf numFmtId="165" fontId="0" fillId="0" borderId="14" xfId="0" applyBorder="1" applyAlignment="1">
      <alignment horizontal="center" vertical="center"/>
    </xf>
    <xf numFmtId="166" fontId="5" fillId="13" borderId="14" xfId="1" applyNumberFormat="1" applyFont="1" applyFill="1" applyBorder="1" applyAlignment="1" applyProtection="1">
      <alignment vertical="center" wrapText="1"/>
    </xf>
    <xf numFmtId="165" fontId="1" fillId="13" borderId="14" xfId="0" applyFont="1" applyFill="1" applyBorder="1" applyAlignment="1">
      <alignment vertical="center" wrapText="1"/>
    </xf>
    <xf numFmtId="166" fontId="5" fillId="13" borderId="21" xfId="1" applyNumberFormat="1" applyFont="1" applyFill="1" applyBorder="1" applyAlignment="1" applyProtection="1">
      <alignment vertical="center" wrapText="1"/>
    </xf>
    <xf numFmtId="165" fontId="1" fillId="13" borderId="22" xfId="0" applyFont="1" applyFill="1" applyBorder="1" applyAlignment="1">
      <alignment vertical="center" wrapText="1"/>
    </xf>
    <xf numFmtId="165" fontId="1" fillId="13" borderId="32" xfId="0" applyFont="1" applyFill="1" applyBorder="1" applyAlignment="1">
      <alignment vertical="center" wrapText="1"/>
    </xf>
    <xf numFmtId="166" fontId="5" fillId="13" borderId="14" xfId="1" applyNumberFormat="1" applyFont="1" applyFill="1" applyBorder="1" applyAlignment="1" applyProtection="1">
      <alignment horizontal="left" vertical="center"/>
    </xf>
    <xf numFmtId="165" fontId="1" fillId="13" borderId="14" xfId="0" applyFont="1" applyFill="1" applyBorder="1" applyAlignment="1">
      <alignment horizontal="left" vertical="center"/>
    </xf>
    <xf numFmtId="166" fontId="5" fillId="13" borderId="38" xfId="1" applyNumberFormat="1" applyFont="1" applyFill="1" applyBorder="1" applyAlignment="1" applyProtection="1">
      <alignment horizontal="left" vertical="center"/>
    </xf>
    <xf numFmtId="165" fontId="1" fillId="13" borderId="38" xfId="0" applyFont="1" applyFill="1" applyBorder="1" applyAlignment="1">
      <alignment horizontal="left" vertical="center"/>
    </xf>
    <xf numFmtId="166" fontId="8" fillId="2" borderId="0" xfId="1" applyNumberFormat="1" applyFont="1" applyFill="1" applyBorder="1" applyAlignment="1" applyProtection="1">
      <alignment horizontal="left" vertical="center" wrapText="1"/>
    </xf>
    <xf numFmtId="165" fontId="1" fillId="0" borderId="14" xfId="0" applyFont="1" applyBorder="1" applyAlignment="1">
      <alignment horizontal="center" vertical="center"/>
    </xf>
    <xf numFmtId="166" fontId="5" fillId="13" borderId="16" xfId="1" applyNumberFormat="1" applyFont="1" applyFill="1" applyBorder="1" applyAlignment="1" applyProtection="1">
      <alignment vertical="center" wrapText="1"/>
    </xf>
    <xf numFmtId="165" fontId="1" fillId="13" borderId="17" xfId="0" applyFont="1" applyFill="1" applyBorder="1" applyAlignment="1">
      <alignment vertical="center" wrapText="1"/>
    </xf>
    <xf numFmtId="167" fontId="1" fillId="13" borderId="14" xfId="1" applyNumberFormat="1" applyFont="1" applyFill="1" applyBorder="1" applyAlignment="1" applyProtection="1">
      <alignment vertical="center" wrapText="1"/>
    </xf>
    <xf numFmtId="165" fontId="1" fillId="13" borderId="20" xfId="0" applyFont="1" applyFill="1" applyBorder="1" applyAlignment="1">
      <alignment vertical="center" wrapText="1"/>
    </xf>
    <xf numFmtId="167" fontId="1" fillId="13" borderId="40" xfId="1" applyNumberFormat="1" applyFont="1" applyFill="1" applyBorder="1" applyAlignment="1" applyProtection="1">
      <alignment vertical="center" wrapText="1"/>
    </xf>
    <xf numFmtId="165" fontId="1" fillId="13" borderId="40" xfId="0" applyFont="1" applyFill="1" applyBorder="1" applyAlignment="1">
      <alignment vertical="center" wrapText="1"/>
    </xf>
    <xf numFmtId="165" fontId="1" fillId="13" borderId="41" xfId="0" applyFont="1" applyFill="1" applyBorder="1" applyAlignment="1">
      <alignment vertical="center" wrapText="1"/>
    </xf>
    <xf numFmtId="165" fontId="1" fillId="13" borderId="24" xfId="0" applyFont="1" applyFill="1" applyBorder="1" applyAlignment="1">
      <alignment vertical="center" wrapText="1"/>
    </xf>
    <xf numFmtId="165" fontId="1" fillId="13" borderId="20" xfId="0" applyFont="1" applyFill="1" applyBorder="1" applyAlignment="1">
      <alignment horizontal="left" vertical="center"/>
    </xf>
    <xf numFmtId="165" fontId="13" fillId="0" borderId="1" xfId="0" applyFont="1" applyBorder="1" applyAlignment="1">
      <alignment horizontal="center" vertical="center" wrapText="1"/>
    </xf>
    <xf numFmtId="165" fontId="13" fillId="0" borderId="1" xfId="0" applyFont="1" applyBorder="1" applyAlignment="1">
      <alignment vertical="center"/>
    </xf>
    <xf numFmtId="165" fontId="0" fillId="0" borderId="1" xfId="0" applyBorder="1" applyAlignment="1">
      <alignment horizontal="center" vertical="center" wrapText="1"/>
    </xf>
    <xf numFmtId="165" fontId="0" fillId="0" borderId="1" xfId="0" applyBorder="1" applyAlignment="1">
      <alignment vertical="center"/>
    </xf>
    <xf numFmtId="165" fontId="12" fillId="0" borderId="1" xfId="0" applyFont="1" applyBorder="1" applyAlignment="1">
      <alignment horizontal="center" vertical="center" wrapText="1"/>
    </xf>
    <xf numFmtId="165" fontId="12" fillId="0" borderId="1" xfId="0" applyFont="1" applyBorder="1" applyAlignment="1">
      <alignment vertical="center"/>
    </xf>
    <xf numFmtId="165" fontId="13" fillId="2" borderId="1" xfId="0" applyFont="1" applyFill="1" applyBorder="1" applyAlignment="1">
      <alignment horizontal="center" vertical="center"/>
    </xf>
    <xf numFmtId="165" fontId="15" fillId="0" borderId="1" xfId="0" applyFont="1" applyBorder="1" applyAlignment="1">
      <alignment horizontal="center" vertical="center"/>
    </xf>
    <xf numFmtId="165" fontId="13" fillId="0" borderId="3" xfId="0" applyFont="1" applyBorder="1" applyAlignment="1">
      <alignment horizontal="center" vertical="center" wrapText="1"/>
    </xf>
    <xf numFmtId="165" fontId="13" fillId="0" borderId="5" xfId="0" applyFont="1" applyBorder="1" applyAlignment="1">
      <alignment horizontal="center" vertical="center" wrapText="1"/>
    </xf>
    <xf numFmtId="165" fontId="0" fillId="0" borderId="5" xfId="0" applyBorder="1" applyAlignment="1">
      <alignment horizontal="center" vertical="center" wrapText="1"/>
    </xf>
    <xf numFmtId="165" fontId="0" fillId="0" borderId="4" xfId="0" applyBorder="1" applyAlignment="1">
      <alignment horizontal="center" vertical="center" wrapText="1"/>
    </xf>
    <xf numFmtId="165" fontId="13" fillId="2" borderId="1" xfId="0" applyFont="1" applyFill="1" applyBorder="1" applyAlignment="1">
      <alignment horizontal="center" vertical="center" wrapText="1"/>
    </xf>
    <xf numFmtId="166" fontId="7" fillId="10" borderId="1" xfId="1" applyNumberFormat="1" applyFont="1" applyFill="1" applyBorder="1" applyAlignment="1" applyProtection="1">
      <alignment vertical="center" wrapText="1"/>
    </xf>
    <xf numFmtId="165" fontId="0" fillId="10" borderId="1" xfId="0" applyFill="1" applyBorder="1" applyAlignment="1">
      <alignment vertical="center" wrapText="1"/>
    </xf>
    <xf numFmtId="165" fontId="13" fillId="2" borderId="1" xfId="0" applyFont="1" applyFill="1" applyBorder="1" applyAlignment="1">
      <alignment vertical="center" wrapText="1"/>
    </xf>
    <xf numFmtId="165" fontId="0" fillId="0" borderId="1" xfId="0" applyBorder="1" applyAlignment="1">
      <alignment vertical="center" wrapText="1"/>
    </xf>
    <xf numFmtId="165" fontId="13" fillId="2" borderId="1" xfId="0" applyFont="1" applyFill="1" applyBorder="1" applyAlignment="1">
      <alignment horizontal="left" vertical="center" wrapText="1"/>
    </xf>
    <xf numFmtId="165" fontId="33" fillId="0" borderId="3" xfId="0" applyFont="1" applyBorder="1" applyAlignment="1">
      <alignment horizontal="center"/>
    </xf>
    <xf numFmtId="165" fontId="33" fillId="0" borderId="4" xfId="0" applyFont="1" applyBorder="1" applyAlignment="1">
      <alignment horizontal="center"/>
    </xf>
    <xf numFmtId="165" fontId="33" fillId="4" borderId="3" xfId="0" applyFont="1" applyFill="1" applyBorder="1" applyAlignment="1">
      <alignment horizontal="center"/>
    </xf>
    <xf numFmtId="165" fontId="33" fillId="4" borderId="4" xfId="0" applyFont="1" applyFill="1" applyBorder="1" applyAlignment="1">
      <alignment horizontal="center"/>
    </xf>
    <xf numFmtId="165" fontId="32" fillId="0" borderId="2" xfId="0" applyFont="1" applyBorder="1" applyAlignment="1">
      <alignment horizontal="center"/>
    </xf>
    <xf numFmtId="165" fontId="33" fillId="0" borderId="0" xfId="0" applyFont="1" applyAlignment="1">
      <alignment horizontal="center"/>
    </xf>
    <xf numFmtId="44" fontId="1" fillId="0" borderId="0" xfId="0" applyNumberFormat="1" applyFont="1"/>
    <xf numFmtId="165" fontId="0" fillId="0" borderId="0" xfId="0"/>
  </cellXfs>
  <cellStyles count="5">
    <cellStyle name="Hyperlink" xfId="4" builtinId="8"/>
    <cellStyle name="Komma" xfId="1" builtinId="3"/>
    <cellStyle name="Procent" xfId="3" builtinId="5"/>
    <cellStyle name="Standaard" xfId="0" builtinId="0"/>
    <cellStyle name="Valuta" xfId="2" builtinId="4"/>
  </cellStyles>
  <dxfs count="69">
    <dxf>
      <font>
        <condense val="0"/>
        <extend val="0"/>
        <color indexed="9"/>
      </font>
    </dxf>
    <dxf>
      <font>
        <condense val="0"/>
        <extend val="0"/>
        <color indexed="9"/>
      </font>
    </dxf>
    <dxf>
      <font>
        <condense val="0"/>
        <extend val="0"/>
        <color indexed="9"/>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8"/>
      </font>
    </dxf>
    <dxf>
      <font>
        <condense val="0"/>
        <extend val="0"/>
        <color indexed="8"/>
      </font>
    </dxf>
    <dxf>
      <fill>
        <patternFill>
          <bgColor theme="8" tint="0.79998168889431442"/>
        </patternFill>
      </fill>
    </dxf>
    <dxf>
      <fill>
        <patternFill>
          <bgColor indexed="1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8"/>
      </font>
    </dxf>
    <dxf>
      <font>
        <condense val="0"/>
        <extend val="0"/>
        <color indexed="8"/>
      </font>
    </dxf>
    <dxf>
      <fill>
        <patternFill>
          <bgColor theme="8" tint="0.79998168889431442"/>
        </patternFill>
      </fill>
    </dxf>
    <dxf>
      <fill>
        <patternFill>
          <bgColor indexed="1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8"/>
      </font>
    </dxf>
    <dxf>
      <font>
        <condense val="0"/>
        <extend val="0"/>
        <color indexed="8"/>
      </font>
    </dxf>
    <dxf>
      <fill>
        <patternFill>
          <bgColor theme="8" tint="0.79998168889431442"/>
        </patternFill>
      </fill>
    </dxf>
    <dxf>
      <fill>
        <patternFill>
          <bgColor indexed="1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8"/>
      </font>
    </dxf>
    <dxf>
      <font>
        <condense val="0"/>
        <extend val="0"/>
        <color indexed="8"/>
      </font>
    </dxf>
    <dxf>
      <fill>
        <patternFill>
          <bgColor theme="8" tint="0.79998168889431442"/>
        </patternFill>
      </fill>
    </dxf>
    <dxf>
      <fill>
        <patternFill>
          <bgColor indexed="1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8"/>
      </font>
    </dxf>
    <dxf>
      <font>
        <condense val="0"/>
        <extend val="0"/>
        <color indexed="8"/>
      </font>
    </dxf>
    <dxf>
      <fill>
        <patternFill>
          <bgColor theme="8" tint="0.79998168889431442"/>
        </patternFill>
      </fill>
    </dxf>
    <dxf>
      <fill>
        <patternFill>
          <bgColor indexed="1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8"/>
      </font>
    </dxf>
    <dxf>
      <font>
        <condense val="0"/>
        <extend val="0"/>
        <color indexed="8"/>
      </font>
    </dxf>
    <dxf>
      <fill>
        <patternFill>
          <bgColor theme="8" tint="0.79998168889431442"/>
        </patternFill>
      </fill>
    </dxf>
    <dxf>
      <fill>
        <patternFill>
          <bgColor indexed="1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8"/>
      </font>
    </dxf>
    <dxf>
      <font>
        <condense val="0"/>
        <extend val="0"/>
        <color indexed="8"/>
      </font>
    </dxf>
    <dxf>
      <fill>
        <patternFill>
          <bgColor theme="8" tint="0.79998168889431442"/>
        </patternFill>
      </fill>
    </dxf>
    <dxf>
      <fill>
        <patternFill>
          <bgColor indexed="1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ndense val="0"/>
        <extend val="0"/>
        <color indexed="8"/>
      </font>
    </dxf>
    <dxf>
      <font>
        <condense val="0"/>
        <extend val="0"/>
        <color indexed="8"/>
      </font>
    </dxf>
    <dxf>
      <fill>
        <patternFill>
          <bgColor theme="8" tint="0.79998168889431442"/>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CC"/>
      <color rgb="FF8FCAE7"/>
      <color rgb="FFAAF6BE"/>
      <color rgb="FFFDF3A5"/>
      <color rgb="FFAEE7F2"/>
      <color rgb="FFFFFFFF"/>
      <color rgb="FFC4E3F2"/>
      <color rgb="FFFEFADE"/>
      <color rgb="FFFEF9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2</xdr:row>
      <xdr:rowOff>47625</xdr:rowOff>
    </xdr:from>
    <xdr:to>
      <xdr:col>6</xdr:col>
      <xdr:colOff>114300</xdr:colOff>
      <xdr:row>6</xdr:row>
      <xdr:rowOff>65658</xdr:rowOff>
    </xdr:to>
    <xdr:pic>
      <xdr:nvPicPr>
        <xdr:cNvPr id="2" name="Afbeelding 1">
          <a:extLst>
            <a:ext uri="{FF2B5EF4-FFF2-40B4-BE49-F238E27FC236}">
              <a16:creationId xmlns:a16="http://schemas.microsoft.com/office/drawing/2014/main" id="{9E8A143E-82C0-4B09-8257-67873CE13E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0175" y="428625"/>
          <a:ext cx="2828925" cy="780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295275</xdr:colOff>
      <xdr:row>0</xdr:row>
      <xdr:rowOff>0</xdr:rowOff>
    </xdr:from>
    <xdr:to>
      <xdr:col>9</xdr:col>
      <xdr:colOff>28576</xdr:colOff>
      <xdr:row>7</xdr:row>
      <xdr:rowOff>171952</xdr:rowOff>
    </xdr:to>
    <xdr:pic>
      <xdr:nvPicPr>
        <xdr:cNvPr id="3" name="Afbeelding 2">
          <a:extLst>
            <a:ext uri="{FF2B5EF4-FFF2-40B4-BE49-F238E27FC236}">
              <a16:creationId xmlns:a16="http://schemas.microsoft.com/office/drawing/2014/main" id="{BE60DC4E-9D95-4794-AB3A-EF08DB6748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91025" y="0"/>
          <a:ext cx="4000501" cy="1505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76199</xdr:colOff>
      <xdr:row>2</xdr:row>
      <xdr:rowOff>66675</xdr:rowOff>
    </xdr:from>
    <xdr:to>
      <xdr:col>10</xdr:col>
      <xdr:colOff>266700</xdr:colOff>
      <xdr:row>19</xdr:row>
      <xdr:rowOff>76200</xdr:rowOff>
    </xdr:to>
    <xdr:sp macro="" textlink="">
      <xdr:nvSpPr>
        <xdr:cNvPr id="3" name="Tekstvak 2">
          <a:extLst>
            <a:ext uri="{FF2B5EF4-FFF2-40B4-BE49-F238E27FC236}">
              <a16:creationId xmlns:a16="http://schemas.microsoft.com/office/drawing/2014/main" id="{20460C61-0169-45E0-B9A1-805452A25121}"/>
            </a:ext>
          </a:extLst>
        </xdr:cNvPr>
        <xdr:cNvSpPr txBox="1"/>
      </xdr:nvSpPr>
      <xdr:spPr>
        <a:xfrm>
          <a:off x="6981824" y="352425"/>
          <a:ext cx="5429251"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Er wordt 45% voorschot per deelnemer uitbetaald. Bij deelnemers die €25.000 of minder subsidie ontvangen wordt er na de verlening 100% voorschot uitbetaald (one touch). We hoeven dit niet te verrekenen en mogen op dossierniveau boven die 90% uitkomen. </a:t>
          </a:r>
        </a:p>
        <a:p>
          <a:r>
            <a:rPr lang="nl-NL" sz="1100">
              <a:solidFill>
                <a:schemeClr val="dk1"/>
              </a:solidFill>
              <a:effectLst/>
              <a:latin typeface="+mn-lt"/>
              <a:ea typeface="+mn-ea"/>
              <a:cs typeface="+mn-cs"/>
            </a:rPr>
            <a:t>Voor de toekomstige voorschotten wordt het betaalritme ingeregeld. Het eerstvolgende voorschot bij pilotprojecten wordt er 45% in 3 termijnen</a:t>
          </a:r>
          <a:r>
            <a:rPr lang="nl-NL" sz="1100" baseline="0">
              <a:solidFill>
                <a:schemeClr val="dk1"/>
              </a:solidFill>
              <a:effectLst/>
              <a:latin typeface="+mn-lt"/>
              <a:ea typeface="+mn-ea"/>
              <a:cs typeface="+mn-cs"/>
            </a:rPr>
            <a:t> van 15%</a:t>
          </a:r>
          <a:r>
            <a:rPr lang="nl-NL" sz="1100">
              <a:solidFill>
                <a:schemeClr val="dk1"/>
              </a:solidFill>
              <a:effectLst/>
              <a:latin typeface="+mn-lt"/>
              <a:ea typeface="+mn-ea"/>
              <a:cs typeface="+mn-cs"/>
            </a:rPr>
            <a:t> uitbetaald .</a:t>
          </a:r>
        </a:p>
        <a:p>
          <a:r>
            <a:rPr lang="nl-NL" sz="1100">
              <a:solidFill>
                <a:schemeClr val="dk1"/>
              </a:solidFill>
              <a:effectLst/>
              <a:latin typeface="+mn-lt"/>
              <a:ea typeface="+mn-ea"/>
              <a:cs typeface="+mn-cs"/>
            </a:rPr>
            <a:t>Eerste voorschot</a:t>
          </a:r>
          <a:r>
            <a:rPr lang="nl-NL" sz="1100" baseline="0">
              <a:solidFill>
                <a:schemeClr val="dk1"/>
              </a:solidFill>
              <a:effectLst/>
              <a:latin typeface="+mn-lt"/>
              <a:ea typeface="+mn-ea"/>
              <a:cs typeface="+mn-cs"/>
            </a:rPr>
            <a:t> &gt; €25.000 subsidie is 45%</a:t>
          </a:r>
        </a:p>
        <a:p>
          <a:r>
            <a:rPr lang="nl-NL" sz="1100" baseline="0">
              <a:solidFill>
                <a:schemeClr val="dk1"/>
              </a:solidFill>
              <a:effectLst/>
              <a:latin typeface="+mn-lt"/>
              <a:ea typeface="+mn-ea"/>
              <a:cs typeface="+mn-cs"/>
            </a:rPr>
            <a:t>                               &lt; €25.000 subsidie is 100%</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Voorschot per kwartaal (3 stuks) bij een pilot:</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&gt; €25.000 subsidie is 15%</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&lt; €25.000 subsidie is 0%</a:t>
          </a:r>
          <a:br>
            <a:rPr lang="nl-NL" sz="1100" baseline="0">
              <a:solidFill>
                <a:schemeClr val="dk1"/>
              </a:solidFill>
              <a:effectLst/>
              <a:latin typeface="+mn-lt"/>
              <a:ea typeface="+mn-ea"/>
              <a:cs typeface="+mn-cs"/>
            </a:rPr>
          </a:br>
          <a:endParaRPr lang="nl-NL">
            <a:effectLst/>
          </a:endParaRPr>
        </a:p>
        <a:p>
          <a:r>
            <a:rPr lang="nl-NL" sz="1100" baseline="0">
              <a:solidFill>
                <a:schemeClr val="dk1"/>
              </a:solidFill>
              <a:effectLst/>
              <a:latin typeface="+mn-lt"/>
              <a:ea typeface="+mn-ea"/>
              <a:cs typeface="+mn-cs"/>
            </a:rPr>
            <a:t>Tweede voorschot bij een haalbaarheidsstudie is:</a:t>
          </a:r>
        </a:p>
        <a:p>
          <a:pPr lvl="2" eaLnBrk="1" fontAlgn="auto" latinLnBrk="0" hangingPunct="1"/>
          <a:r>
            <a:rPr lang="nl-NL" sz="1100" baseline="0">
              <a:solidFill>
                <a:schemeClr val="dk1"/>
              </a:solidFill>
              <a:effectLst/>
              <a:latin typeface="+mn-lt"/>
              <a:ea typeface="+mn-ea"/>
              <a:cs typeface="+mn-cs"/>
            </a:rPr>
            <a:t>&gt; €25.000 subsidie is 45%</a:t>
          </a:r>
          <a:endParaRPr lang="nl-NL">
            <a:effectLst/>
          </a:endParaRPr>
        </a:p>
        <a:p>
          <a:pPr eaLnBrk="1" fontAlgn="auto" latinLnBrk="0" hangingPunct="1"/>
          <a:r>
            <a:rPr lang="nl-NL" sz="1100" baseline="0">
              <a:solidFill>
                <a:schemeClr val="dk1"/>
              </a:solidFill>
              <a:effectLst/>
              <a:latin typeface="+mn-lt"/>
              <a:ea typeface="+mn-ea"/>
              <a:cs typeface="+mn-cs"/>
            </a:rPr>
            <a:t>                             &lt; €25.000 subsidie is 0%</a:t>
          </a:r>
          <a:br>
            <a:rPr lang="nl-NL" sz="1100" baseline="0">
              <a:solidFill>
                <a:schemeClr val="dk1"/>
              </a:solidFill>
              <a:effectLst/>
              <a:latin typeface="+mn-lt"/>
              <a:ea typeface="+mn-ea"/>
              <a:cs typeface="+mn-cs"/>
            </a:rPr>
          </a:br>
          <a:endParaRPr lang="nl-NL">
            <a:effectLst/>
          </a:endParaRPr>
        </a:p>
        <a:p>
          <a:endParaRPr lang="nl-NL" sz="1100" baseline="0">
            <a:solidFill>
              <a:schemeClr val="dk1"/>
            </a:solidFill>
            <a:effectLst/>
            <a:latin typeface="+mn-lt"/>
            <a:ea typeface="+mn-ea"/>
            <a:cs typeface="+mn-cs"/>
          </a:endParaRPr>
        </a:p>
        <a:p>
          <a:endParaRPr lang="nl-NL" sz="11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vo.nl/onderwerpen/subsidiespelregels/ezk/iks" TargetMode="External"/><Relationship Id="rId1" Type="http://schemas.openxmlformats.org/officeDocument/2006/relationships/hyperlink" Target="https://ec.europa.eu/growth/tools-databases/SME-Wizard/smeq.do;SME_SESSION_ID=f1ohzPDSSMECUK00LgH9PeV4Mn8ogLELEBQffXuhdkKYLd_4xf0y!821612122?execution=e1s1"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C5E51-6389-40D8-B844-50FB533B5893}">
  <dimension ref="C11:K128"/>
  <sheetViews>
    <sheetView tabSelected="1" workbookViewId="0">
      <selection activeCell="K8" sqref="K8"/>
    </sheetView>
  </sheetViews>
  <sheetFormatPr defaultColWidth="9" defaultRowHeight="15"/>
  <cols>
    <col min="1" max="6" width="9" style="278"/>
    <col min="7" max="7" width="3.625" style="278" customWidth="1"/>
    <col min="8" max="8" width="35.875" style="278" customWidth="1"/>
    <col min="9" max="9" width="16.25" style="278" customWidth="1"/>
    <col min="10" max="10" width="3.5" style="278" customWidth="1"/>
    <col min="11" max="11" width="17.625" style="278" customWidth="1"/>
    <col min="12" max="16384" width="9" style="278"/>
  </cols>
  <sheetData>
    <row r="11" spans="3:3">
      <c r="C11" s="278" t="s">
        <v>291</v>
      </c>
    </row>
    <row r="13" spans="3:3">
      <c r="C13" s="279" t="s">
        <v>176</v>
      </c>
    </row>
    <row r="14" spans="3:3">
      <c r="C14" s="278" t="s">
        <v>177</v>
      </c>
    </row>
    <row r="15" spans="3:3">
      <c r="C15" s="278" t="s">
        <v>237</v>
      </c>
    </row>
    <row r="16" spans="3:3">
      <c r="C16" s="278" t="s">
        <v>238</v>
      </c>
    </row>
    <row r="17" spans="3:3">
      <c r="C17" s="278" t="s">
        <v>250</v>
      </c>
    </row>
    <row r="19" spans="3:3">
      <c r="C19" s="279" t="s">
        <v>178</v>
      </c>
    </row>
    <row r="20" spans="3:3">
      <c r="C20" s="278" t="s">
        <v>179</v>
      </c>
    </row>
    <row r="21" spans="3:3">
      <c r="C21" s="278" t="s">
        <v>180</v>
      </c>
    </row>
    <row r="22" spans="3:3">
      <c r="C22" s="278" t="s">
        <v>181</v>
      </c>
    </row>
    <row r="23" spans="3:3">
      <c r="C23" s="278" t="s">
        <v>182</v>
      </c>
    </row>
    <row r="24" spans="3:3">
      <c r="C24" s="278" t="s">
        <v>251</v>
      </c>
    </row>
    <row r="25" spans="3:3">
      <c r="C25" s="278" t="s">
        <v>252</v>
      </c>
    </row>
    <row r="27" spans="3:3">
      <c r="C27" s="278" t="s">
        <v>29</v>
      </c>
    </row>
    <row r="28" spans="3:3">
      <c r="C28" s="278" t="s">
        <v>183</v>
      </c>
    </row>
    <row r="29" spans="3:3">
      <c r="C29" s="278" t="s">
        <v>184</v>
      </c>
    </row>
    <row r="30" spans="3:3">
      <c r="C30" s="278" t="s">
        <v>185</v>
      </c>
    </row>
    <row r="32" spans="3:3">
      <c r="C32" s="278" t="s">
        <v>186</v>
      </c>
    </row>
    <row r="33" spans="3:9">
      <c r="C33" s="278" t="s">
        <v>187</v>
      </c>
    </row>
    <row r="34" spans="3:9">
      <c r="C34" s="278" t="s">
        <v>188</v>
      </c>
    </row>
    <row r="35" spans="3:9">
      <c r="C35" s="278" t="s">
        <v>189</v>
      </c>
    </row>
    <row r="36" spans="3:9">
      <c r="C36" s="278" t="s">
        <v>190</v>
      </c>
      <c r="H36" s="280" t="s">
        <v>191</v>
      </c>
    </row>
    <row r="37" spans="3:9">
      <c r="C37" s="278" t="s">
        <v>192</v>
      </c>
    </row>
    <row r="39" spans="3:9">
      <c r="C39" s="279" t="s">
        <v>193</v>
      </c>
    </row>
    <row r="40" spans="3:9">
      <c r="C40" s="278" t="s">
        <v>194</v>
      </c>
    </row>
    <row r="42" spans="3:9">
      <c r="C42" s="278" t="s">
        <v>253</v>
      </c>
    </row>
    <row r="43" spans="3:9">
      <c r="C43" s="278" t="s">
        <v>254</v>
      </c>
      <c r="I43" s="280" t="s">
        <v>195</v>
      </c>
    </row>
    <row r="45" spans="3:9">
      <c r="C45" s="278" t="s">
        <v>196</v>
      </c>
    </row>
    <row r="46" spans="3:9">
      <c r="C46" s="278" t="s">
        <v>197</v>
      </c>
    </row>
    <row r="47" spans="3:9">
      <c r="C47" s="278" t="s">
        <v>198</v>
      </c>
    </row>
    <row r="49" spans="3:3">
      <c r="C49" s="281" t="s">
        <v>199</v>
      </c>
    </row>
    <row r="50" spans="3:3">
      <c r="C50" s="281" t="s">
        <v>200</v>
      </c>
    </row>
    <row r="52" spans="3:3">
      <c r="C52" s="279" t="s">
        <v>201</v>
      </c>
    </row>
    <row r="54" spans="3:3">
      <c r="C54" s="278" t="s">
        <v>202</v>
      </c>
    </row>
    <row r="55" spans="3:3">
      <c r="C55" s="278" t="s">
        <v>203</v>
      </c>
    </row>
    <row r="56" spans="3:3">
      <c r="C56" s="278" t="s">
        <v>204</v>
      </c>
    </row>
    <row r="58" spans="3:3">
      <c r="C58" s="278" t="s">
        <v>205</v>
      </c>
    </row>
    <row r="59" spans="3:3">
      <c r="C59" s="278" t="s">
        <v>206</v>
      </c>
    </row>
    <row r="61" spans="3:3">
      <c r="C61" s="278" t="s">
        <v>207</v>
      </c>
    </row>
    <row r="62" spans="3:3">
      <c r="C62" s="278" t="s">
        <v>208</v>
      </c>
    </row>
    <row r="63" spans="3:3">
      <c r="C63" s="282" t="s">
        <v>288</v>
      </c>
    </row>
    <row r="64" spans="3:3">
      <c r="C64" s="282" t="s">
        <v>209</v>
      </c>
    </row>
    <row r="65" spans="3:3">
      <c r="C65" s="282" t="s">
        <v>210</v>
      </c>
    </row>
    <row r="66" spans="3:3">
      <c r="C66" s="282" t="s">
        <v>211</v>
      </c>
    </row>
    <row r="67" spans="3:3">
      <c r="C67" s="282"/>
    </row>
    <row r="68" spans="3:3">
      <c r="C68" s="283" t="s">
        <v>284</v>
      </c>
    </row>
    <row r="69" spans="3:3">
      <c r="C69" s="283" t="s">
        <v>239</v>
      </c>
    </row>
    <row r="70" spans="3:3">
      <c r="C70" s="283"/>
    </row>
    <row r="71" spans="3:3">
      <c r="C71" s="283" t="s">
        <v>285</v>
      </c>
    </row>
    <row r="72" spans="3:3">
      <c r="C72" s="283" t="s">
        <v>240</v>
      </c>
    </row>
    <row r="74" spans="3:3">
      <c r="C74" s="278" t="s">
        <v>212</v>
      </c>
    </row>
    <row r="75" spans="3:3">
      <c r="C75" s="278" t="s">
        <v>213</v>
      </c>
    </row>
    <row r="76" spans="3:3">
      <c r="C76" s="282" t="s">
        <v>241</v>
      </c>
    </row>
    <row r="78" spans="3:3">
      <c r="C78" s="278" t="s">
        <v>214</v>
      </c>
    </row>
    <row r="79" spans="3:3">
      <c r="C79" s="278" t="s">
        <v>215</v>
      </c>
    </row>
    <row r="80" spans="3:3">
      <c r="C80" s="278" t="s">
        <v>263</v>
      </c>
    </row>
    <row r="81" spans="3:3">
      <c r="C81" s="278" t="s">
        <v>216</v>
      </c>
    </row>
    <row r="82" spans="3:3">
      <c r="C82" s="278" t="s">
        <v>217</v>
      </c>
    </row>
    <row r="83" spans="3:3">
      <c r="C83" s="282" t="s">
        <v>218</v>
      </c>
    </row>
    <row r="84" spans="3:3">
      <c r="C84" s="282" t="s">
        <v>219</v>
      </c>
    </row>
    <row r="85" spans="3:3">
      <c r="C85" s="278" t="s">
        <v>220</v>
      </c>
    </row>
    <row r="86" spans="3:3">
      <c r="C86" s="278" t="s">
        <v>221</v>
      </c>
    </row>
    <row r="87" spans="3:3">
      <c r="C87" s="278" t="s">
        <v>286</v>
      </c>
    </row>
    <row r="88" spans="3:3">
      <c r="C88" s="278" t="s">
        <v>222</v>
      </c>
    </row>
    <row r="89" spans="3:3">
      <c r="C89" s="278" t="s">
        <v>223</v>
      </c>
    </row>
    <row r="91" spans="3:3">
      <c r="C91" s="284" t="s">
        <v>224</v>
      </c>
    </row>
    <row r="92" spans="3:3">
      <c r="C92" s="284" t="s">
        <v>225</v>
      </c>
    </row>
    <row r="93" spans="3:3">
      <c r="C93" s="284"/>
    </row>
    <row r="94" spans="3:3">
      <c r="C94" s="278" t="s">
        <v>226</v>
      </c>
    </row>
    <row r="95" spans="3:3">
      <c r="C95" s="285" t="s">
        <v>242</v>
      </c>
    </row>
    <row r="96" spans="3:3">
      <c r="C96" s="285" t="s">
        <v>243</v>
      </c>
    </row>
    <row r="97" spans="3:11">
      <c r="C97" s="285" t="s">
        <v>244</v>
      </c>
    </row>
    <row r="98" spans="3:11">
      <c r="C98" s="286" t="s">
        <v>245</v>
      </c>
      <c r="I98" s="280"/>
      <c r="K98" s="287" t="s">
        <v>290</v>
      </c>
    </row>
    <row r="99" spans="3:11">
      <c r="C99" s="286" t="s">
        <v>246</v>
      </c>
      <c r="I99" s="280"/>
    </row>
    <row r="100" spans="3:11">
      <c r="C100" s="286" t="s">
        <v>289</v>
      </c>
      <c r="I100" s="280"/>
    </row>
    <row r="101" spans="3:11">
      <c r="C101" s="284"/>
    </row>
    <row r="102" spans="3:11">
      <c r="C102" s="278" t="s">
        <v>227</v>
      </c>
    </row>
    <row r="103" spans="3:11">
      <c r="C103" s="278" t="s">
        <v>228</v>
      </c>
    </row>
    <row r="104" spans="3:11">
      <c r="C104" s="278" t="s">
        <v>229</v>
      </c>
    </row>
    <row r="105" spans="3:11">
      <c r="C105" s="278" t="s">
        <v>230</v>
      </c>
    </row>
    <row r="107" spans="3:11">
      <c r="C107" s="278" t="s">
        <v>231</v>
      </c>
    </row>
    <row r="109" spans="3:11">
      <c r="C109" s="279" t="s">
        <v>78</v>
      </c>
    </row>
    <row r="110" spans="3:11">
      <c r="C110" s="282" t="s">
        <v>232</v>
      </c>
    </row>
    <row r="111" spans="3:11">
      <c r="C111" s="282" t="s">
        <v>233</v>
      </c>
    </row>
    <row r="112" spans="3:11">
      <c r="C112" s="282" t="s">
        <v>264</v>
      </c>
    </row>
    <row r="113" spans="3:3">
      <c r="C113" s="282" t="s">
        <v>234</v>
      </c>
    </row>
    <row r="114" spans="3:3">
      <c r="C114" s="282" t="s">
        <v>235</v>
      </c>
    </row>
    <row r="116" spans="3:3">
      <c r="C116" s="279" t="s">
        <v>76</v>
      </c>
    </row>
    <row r="118" spans="3:3">
      <c r="C118" s="337" t="s">
        <v>287</v>
      </c>
    </row>
    <row r="119" spans="3:3">
      <c r="C119" s="288" t="s">
        <v>255</v>
      </c>
    </row>
    <row r="120" spans="3:3">
      <c r="C120" s="283" t="s">
        <v>256</v>
      </c>
    </row>
    <row r="121" spans="3:3">
      <c r="C121" s="289" t="s">
        <v>247</v>
      </c>
    </row>
    <row r="122" spans="3:3">
      <c r="C122" s="283" t="s">
        <v>248</v>
      </c>
    </row>
    <row r="123" spans="3:3">
      <c r="C123" s="282"/>
    </row>
    <row r="125" spans="3:3">
      <c r="C125" s="279" t="s">
        <v>25</v>
      </c>
    </row>
    <row r="126" spans="3:3">
      <c r="C126" s="278" t="s">
        <v>249</v>
      </c>
    </row>
    <row r="127" spans="3:3">
      <c r="C127" s="278" t="s">
        <v>265</v>
      </c>
    </row>
    <row r="128" spans="3:3">
      <c r="C128" s="278" t="s">
        <v>236</v>
      </c>
    </row>
  </sheetData>
  <sheetProtection algorithmName="SHA-512" hashValue="2+G62bFWt6sBsKVAbuLrb7oSdx42+VX8YZQhBCnX0ta4C6SLTXNb7yt5Q10E++m38hiwMf3Mevi7pWehS8h5RA==" saltValue="cbgke4C0V0IyOw3Z8p17+w==" spinCount="100000" sheet="1" objects="1" scenarios="1"/>
  <hyperlinks>
    <hyperlink ref="H36" r:id="rId1" xr:uid="{EF4F63CB-BE30-47C0-AE6E-392F70167974}"/>
    <hyperlink ref="I43" r:id="rId2" xr:uid="{E31B62EF-5BBD-4355-83BE-FD9EC554706B}"/>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11DA-A410-4255-8BFD-D1F425122226}">
  <sheetPr transitionEvaluation="1">
    <tabColor rgb="FFFDF3A5"/>
    <pageSetUpPr fitToPage="1"/>
  </sheetPr>
  <dimension ref="A1:X109"/>
  <sheetViews>
    <sheetView zoomScale="85" zoomScaleNormal="85" workbookViewId="0">
      <selection activeCell="B11" sqref="B11"/>
    </sheetView>
  </sheetViews>
  <sheetFormatPr defaultColWidth="10.875" defaultRowHeight="15.6" customHeight="1"/>
  <cols>
    <col min="1" max="1" width="4.75" style="22" customWidth="1"/>
    <col min="2" max="2" width="47.75" style="1" customWidth="1"/>
    <col min="3" max="3" width="25.5" style="1" customWidth="1"/>
    <col min="4" max="4" width="28.375" style="1" customWidth="1"/>
    <col min="5" max="5" width="23.875" style="105" customWidth="1"/>
    <col min="6" max="6" width="27" style="1" customWidth="1"/>
    <col min="7" max="7" width="27.625" style="105" customWidth="1"/>
    <col min="8" max="8" width="26.875" style="106" customWidth="1"/>
    <col min="9" max="9" width="35.5" style="15" customWidth="1"/>
    <col min="10" max="10" width="25.625" style="36" customWidth="1"/>
    <col min="11" max="11" width="28.75" style="15" customWidth="1"/>
    <col min="12" max="12" width="43" style="15" hidden="1" customWidth="1"/>
    <col min="13" max="17" width="43" style="15" customWidth="1"/>
    <col min="18" max="16384" width="10.875" style="1"/>
  </cols>
  <sheetData>
    <row r="1" spans="1:17" s="48" customFormat="1" ht="15.6" customHeight="1">
      <c r="A1" s="96"/>
      <c r="E1" s="80"/>
      <c r="G1" s="80"/>
      <c r="H1" s="97"/>
      <c r="J1" s="98"/>
    </row>
    <row r="2" spans="1:17" s="48" customFormat="1" ht="15.6" customHeight="1" thickBot="1">
      <c r="A2" s="96"/>
      <c r="E2" s="80"/>
      <c r="G2" s="80"/>
      <c r="H2" s="97"/>
      <c r="J2" s="98"/>
    </row>
    <row r="3" spans="1:17" ht="28.5" customHeight="1">
      <c r="B3" s="206" t="s">
        <v>17</v>
      </c>
      <c r="C3" s="375">
        <f>'Project and applicant details'!C3</f>
        <v>0</v>
      </c>
      <c r="D3" s="375"/>
      <c r="E3" s="376"/>
      <c r="F3" s="15"/>
      <c r="G3" s="16"/>
      <c r="H3" s="12"/>
    </row>
    <row r="4" spans="1:17" ht="28.5" customHeight="1">
      <c r="B4" s="207" t="s">
        <v>62</v>
      </c>
      <c r="C4" s="366">
        <f>'Project and applicant details'!C4</f>
        <v>0</v>
      </c>
      <c r="D4" s="367"/>
      <c r="E4" s="382"/>
      <c r="F4" s="15"/>
      <c r="G4" s="16"/>
      <c r="H4" s="12"/>
    </row>
    <row r="5" spans="1:17" ht="28.5" customHeight="1">
      <c r="B5" s="208" t="str">
        <f>'Project and applicant details'!B17</f>
        <v>Partner 7</v>
      </c>
      <c r="C5" s="369" t="str">
        <f>IF('Project and applicant details'!C17="","",'Project and applicant details'!C17)</f>
        <v/>
      </c>
      <c r="D5" s="369"/>
      <c r="E5" s="383"/>
      <c r="F5" s="15"/>
      <c r="G5" s="16"/>
      <c r="H5" s="12"/>
    </row>
    <row r="6" spans="1:17" s="2" customFormat="1" ht="28.5" customHeight="1">
      <c r="A6" s="23"/>
      <c r="B6" s="208" t="s">
        <v>70</v>
      </c>
      <c r="C6" s="377" t="str">
        <f>IF('Project and applicant details'!D17="","",'Project and applicant details'!D17)</f>
        <v/>
      </c>
      <c r="D6" s="365"/>
      <c r="E6" s="378"/>
      <c r="F6" s="7"/>
      <c r="G6" s="7"/>
      <c r="H6" s="7"/>
      <c r="I6" s="7"/>
      <c r="J6" s="7"/>
      <c r="K6" s="7"/>
      <c r="L6" s="7"/>
      <c r="M6" s="79"/>
    </row>
    <row r="7" spans="1:17" s="7" customFormat="1" ht="39.75" customHeight="1" thickBot="1">
      <c r="A7" s="23"/>
      <c r="B7" s="209" t="s">
        <v>69</v>
      </c>
      <c r="C7" s="379" t="str">
        <f>IF('Project and applicant details'!E17="","",'Project and applicant details'!E17)</f>
        <v/>
      </c>
      <c r="D7" s="380"/>
      <c r="E7" s="381"/>
      <c r="F7" s="11"/>
      <c r="G7" s="9"/>
      <c r="H7" s="12"/>
      <c r="J7" s="13"/>
    </row>
    <row r="8" spans="1:17" ht="45" customHeight="1">
      <c r="B8" s="15"/>
      <c r="C8" s="15"/>
      <c r="D8" s="15"/>
      <c r="E8" s="16"/>
      <c r="F8" s="15"/>
      <c r="G8" s="16"/>
      <c r="H8" s="12"/>
    </row>
    <row r="9" spans="1:17" ht="18.75" customHeight="1">
      <c r="A9" s="23" t="s">
        <v>0</v>
      </c>
      <c r="B9" s="373" t="s">
        <v>67</v>
      </c>
      <c r="C9" s="373"/>
      <c r="D9" s="373"/>
      <c r="E9" s="373"/>
      <c r="F9" s="373"/>
      <c r="G9" s="15"/>
      <c r="H9" s="12"/>
    </row>
    <row r="10" spans="1:17" s="6" customFormat="1" ht="25.5">
      <c r="A10" s="23"/>
      <c r="B10" s="198" t="str">
        <f>IF($C$7="", "Employee
Please complete a separate line per employee.",IF($C$7="Integral cost system (with granted permission RVO)","Employee and 'tariefonderscheid' conform IKS
Please complete a separate line per employee. ",IF($C$7="Direct payroll costs plus fixed mark-up (50%)","Employee
Please complete a separate line per employee.","Employee
Please complete a separate line per employee.")))</f>
        <v>Employee
Please complete a separate line per employee.</v>
      </c>
      <c r="C10" s="82" t="s">
        <v>18</v>
      </c>
      <c r="D10" s="122" t="str">
        <f>IF(C7="", "Hourly rate",IF(C7="Integral cost system (with granted permission RVO)","Hourly rate conform IKS",IF(C7="Direct payroll costs plus fixed mark-up (50%)","Hourly rate based on direct payroll costs","Fixed hourly rate of EUR 65")))</f>
        <v>Hourly rate</v>
      </c>
      <c r="E10" s="83" t="s">
        <v>126</v>
      </c>
      <c r="F10" s="187" t="s">
        <v>83</v>
      </c>
      <c r="G10" s="188" t="str">
        <f>IF($B10="","",IF($C$7="Fixed hourly rate system (fixed hourly rate of EUR 65) ","Actual hourly rate (for calculation of in-kind contribution)","Not relevant to the current chosen personnel cost system"))</f>
        <v>Not relevant to the current chosen personnel cost system</v>
      </c>
      <c r="H10" s="188" t="str">
        <f>IF($B10="","",IF($C$7="Fixed hourly rate system (fixed hourly rate of EUR 65) ","In-kind contribution from personnel costs","Not relevant to the current chosen personnel cost system"))</f>
        <v>Not relevant to the current chosen personnel cost system</v>
      </c>
      <c r="I10" s="17"/>
      <c r="J10" s="37"/>
      <c r="K10" s="17"/>
      <c r="L10" s="17"/>
      <c r="M10" s="17"/>
      <c r="N10" s="17"/>
      <c r="O10" s="17"/>
      <c r="P10" s="17"/>
      <c r="Q10" s="17"/>
    </row>
    <row r="11" spans="1:17" ht="15.6" customHeight="1">
      <c r="B11" s="134"/>
      <c r="C11" s="135"/>
      <c r="D11" s="111" t="str">
        <f t="shared" ref="D11:D19" si="0">IF($B11="","",IF($C$7="Fixed hourly rate system (fixed hourly rate of EUR 65) ",65,""))</f>
        <v/>
      </c>
      <c r="E11" s="94"/>
      <c r="F11" s="197">
        <f t="shared" ref="F11:F19" si="1">$D11*E11</f>
        <v>0</v>
      </c>
      <c r="G11" s="111" t="str">
        <f t="shared" ref="G11:G20" si="2">IF($G$10="Not relevant to the current chosen personnel cost system","N/a","")</f>
        <v>N/a</v>
      </c>
      <c r="H11" s="197" t="str">
        <f t="shared" ref="H11:H20" si="3">IF($G$10="Not relevant to the current chosen personnel cost system","N/a",$L11)</f>
        <v>N/a</v>
      </c>
      <c r="I11" s="211" t="str">
        <f>IF(OR(AND($C4="Feasibility study",$E11&gt;2000),AND($C4="Pilot project",$E11&gt;4000)),"Please note: implausible number of hours given the duration of the project. Check whether the number of hours entered is correct.","")</f>
        <v/>
      </c>
      <c r="L11" s="15">
        <f>IF(OR($G11="",($D11-$G11)*$E11&lt;0),0,($D11-$G11)*$E11)</f>
        <v>0</v>
      </c>
    </row>
    <row r="12" spans="1:17" ht="15.6" customHeight="1">
      <c r="B12" s="134"/>
      <c r="C12" s="135"/>
      <c r="D12" s="111" t="str">
        <f t="shared" si="0"/>
        <v/>
      </c>
      <c r="E12" s="94"/>
      <c r="F12" s="197">
        <f t="shared" si="1"/>
        <v>0</v>
      </c>
      <c r="G12" s="111" t="str">
        <f t="shared" si="2"/>
        <v>N/a</v>
      </c>
      <c r="H12" s="197" t="str">
        <f t="shared" si="3"/>
        <v>N/a</v>
      </c>
      <c r="I12" s="211" t="str">
        <f t="shared" ref="I12:I20" si="4">IF(OR(AND($C5="Feasibility study",$E12&gt;2000),AND($C5="Pilot project",$E12&gt;4000)),"Please note: implausible number of hours given the duration of the project. Check whether the number of hours entered is correct.","")</f>
        <v/>
      </c>
      <c r="L12" s="15">
        <f t="shared" ref="L12:L20" si="5">IF(OR($G12="",($D12-$G12)*$E12&lt;0),0,($D12-$G12)*$E12)</f>
        <v>0</v>
      </c>
    </row>
    <row r="13" spans="1:17" ht="15.6" customHeight="1">
      <c r="B13" s="134"/>
      <c r="C13" s="135"/>
      <c r="D13" s="111" t="str">
        <f t="shared" si="0"/>
        <v/>
      </c>
      <c r="E13" s="94"/>
      <c r="F13" s="197">
        <f t="shared" si="1"/>
        <v>0</v>
      </c>
      <c r="G13" s="111" t="str">
        <f t="shared" si="2"/>
        <v>N/a</v>
      </c>
      <c r="H13" s="197" t="str">
        <f t="shared" si="3"/>
        <v>N/a</v>
      </c>
      <c r="I13" s="211" t="str">
        <f t="shared" si="4"/>
        <v/>
      </c>
      <c r="L13" s="15">
        <f t="shared" si="5"/>
        <v>0</v>
      </c>
    </row>
    <row r="14" spans="1:17" ht="15.6" customHeight="1">
      <c r="B14" s="134"/>
      <c r="C14" s="135"/>
      <c r="D14" s="111" t="str">
        <f t="shared" si="0"/>
        <v/>
      </c>
      <c r="E14" s="94"/>
      <c r="F14" s="197">
        <f t="shared" si="1"/>
        <v>0</v>
      </c>
      <c r="G14" s="111" t="str">
        <f t="shared" si="2"/>
        <v>N/a</v>
      </c>
      <c r="H14" s="197" t="str">
        <f t="shared" si="3"/>
        <v>N/a</v>
      </c>
      <c r="I14" s="211" t="str">
        <f t="shared" si="4"/>
        <v/>
      </c>
      <c r="L14" s="15">
        <f t="shared" si="5"/>
        <v>0</v>
      </c>
    </row>
    <row r="15" spans="1:17" ht="15.6" customHeight="1">
      <c r="B15" s="134"/>
      <c r="C15" s="135"/>
      <c r="D15" s="111" t="str">
        <f t="shared" si="0"/>
        <v/>
      </c>
      <c r="E15" s="94"/>
      <c r="F15" s="197">
        <f t="shared" si="1"/>
        <v>0</v>
      </c>
      <c r="G15" s="111" t="str">
        <f t="shared" si="2"/>
        <v>N/a</v>
      </c>
      <c r="H15" s="197" t="str">
        <f t="shared" si="3"/>
        <v>N/a</v>
      </c>
      <c r="I15" s="211" t="str">
        <f t="shared" si="4"/>
        <v/>
      </c>
      <c r="L15" s="15">
        <f t="shared" si="5"/>
        <v>0</v>
      </c>
    </row>
    <row r="16" spans="1:17" ht="15.6" customHeight="1">
      <c r="B16" s="134"/>
      <c r="C16" s="135"/>
      <c r="D16" s="111" t="str">
        <f t="shared" si="0"/>
        <v/>
      </c>
      <c r="E16" s="94"/>
      <c r="F16" s="197">
        <f t="shared" si="1"/>
        <v>0</v>
      </c>
      <c r="G16" s="111" t="str">
        <f t="shared" si="2"/>
        <v>N/a</v>
      </c>
      <c r="H16" s="197" t="str">
        <f t="shared" si="3"/>
        <v>N/a</v>
      </c>
      <c r="I16" s="211" t="str">
        <f t="shared" si="4"/>
        <v/>
      </c>
      <c r="L16" s="15">
        <f t="shared" si="5"/>
        <v>0</v>
      </c>
    </row>
    <row r="17" spans="1:17" ht="15.6" customHeight="1">
      <c r="B17" s="134"/>
      <c r="C17" s="135"/>
      <c r="D17" s="111" t="str">
        <f t="shared" si="0"/>
        <v/>
      </c>
      <c r="E17" s="94"/>
      <c r="F17" s="197">
        <f t="shared" si="1"/>
        <v>0</v>
      </c>
      <c r="G17" s="111" t="str">
        <f t="shared" si="2"/>
        <v>N/a</v>
      </c>
      <c r="H17" s="197" t="str">
        <f t="shared" si="3"/>
        <v>N/a</v>
      </c>
      <c r="I17" s="211" t="str">
        <f t="shared" si="4"/>
        <v/>
      </c>
      <c r="L17" s="15">
        <f t="shared" si="5"/>
        <v>0</v>
      </c>
    </row>
    <row r="18" spans="1:17" ht="15.6" customHeight="1">
      <c r="B18" s="134"/>
      <c r="C18" s="135"/>
      <c r="D18" s="111" t="str">
        <f t="shared" si="0"/>
        <v/>
      </c>
      <c r="E18" s="94"/>
      <c r="F18" s="197">
        <f t="shared" si="1"/>
        <v>0</v>
      </c>
      <c r="G18" s="111" t="str">
        <f t="shared" si="2"/>
        <v>N/a</v>
      </c>
      <c r="H18" s="197" t="str">
        <f t="shared" si="3"/>
        <v>N/a</v>
      </c>
      <c r="I18" s="211" t="str">
        <f t="shared" si="4"/>
        <v/>
      </c>
      <c r="L18" s="15">
        <f t="shared" si="5"/>
        <v>0</v>
      </c>
    </row>
    <row r="19" spans="1:17" ht="15.6" customHeight="1">
      <c r="B19" s="134"/>
      <c r="C19" s="135"/>
      <c r="D19" s="111" t="str">
        <f t="shared" si="0"/>
        <v/>
      </c>
      <c r="E19" s="94"/>
      <c r="F19" s="197">
        <f t="shared" si="1"/>
        <v>0</v>
      </c>
      <c r="G19" s="111" t="str">
        <f t="shared" si="2"/>
        <v>N/a</v>
      </c>
      <c r="H19" s="197" t="str">
        <f t="shared" si="3"/>
        <v>N/a</v>
      </c>
      <c r="I19" s="211" t="str">
        <f t="shared" si="4"/>
        <v/>
      </c>
      <c r="J19" s="98"/>
      <c r="L19" s="15">
        <f t="shared" si="5"/>
        <v>0</v>
      </c>
    </row>
    <row r="20" spans="1:17" ht="15.6" customHeight="1">
      <c r="B20" s="15"/>
      <c r="C20" s="15"/>
      <c r="D20" s="41"/>
      <c r="E20" s="112" t="s">
        <v>19</v>
      </c>
      <c r="F20" s="197">
        <f>SUM(F11:F19)</f>
        <v>0</v>
      </c>
      <c r="G20" s="111" t="str">
        <f t="shared" si="2"/>
        <v>N/a</v>
      </c>
      <c r="H20" s="197" t="str">
        <f t="shared" si="3"/>
        <v>N/a</v>
      </c>
      <c r="I20" s="211" t="str">
        <f t="shared" si="4"/>
        <v/>
      </c>
      <c r="J20" s="98"/>
      <c r="L20" s="15">
        <f t="shared" si="5"/>
        <v>0</v>
      </c>
    </row>
    <row r="21" spans="1:17" s="2" customFormat="1" ht="15.6" customHeight="1">
      <c r="A21" s="23"/>
      <c r="B21" s="7"/>
      <c r="C21" s="7"/>
      <c r="D21" s="28"/>
      <c r="E21" s="28"/>
      <c r="F21" s="20"/>
      <c r="H21" s="12"/>
      <c r="I21" s="7"/>
      <c r="J21" s="119"/>
      <c r="L21" s="7"/>
      <c r="M21" s="7"/>
      <c r="N21" s="7"/>
      <c r="O21" s="7"/>
      <c r="P21" s="7"/>
      <c r="Q21" s="7"/>
    </row>
    <row r="22" spans="1:17" ht="53.25" customHeight="1">
      <c r="B22" s="7"/>
      <c r="C22" s="7"/>
      <c r="D22" s="15"/>
      <c r="E22" s="205" t="str">
        <f>IF(C7="Direct payroll costs plus fixed mark-up (50%)","Standard mark-up direct payroll costs (50%)","Mark-up not relevant to the current chosen personnel cost system")</f>
        <v>Mark-up not relevant to the current chosen personnel cost system</v>
      </c>
      <c r="F22" s="204" t="str">
        <f>IF($C7="Fixed hourly rate system",0,(IF($C7="integral cost system",0,(IF($C7="Direct payroll costs plus fixed mark-up (50%)",F20*0.5,"0")))))</f>
        <v>0</v>
      </c>
      <c r="G22" s="205" t="str">
        <f>IF(C7="Direct payroll costs plus fixed mark-up (50%)", "Actual mark-up direct payroll costs (for calculation in-kind contribution) in EUR:","Not relevant to the current chosen personnel cost system")</f>
        <v>Not relevant to the current chosen personnel cost system</v>
      </c>
      <c r="H22" s="111" t="str">
        <f>IF($G$22="Not relevant to the current chosen personnel cost system","N/a","")</f>
        <v>N/a</v>
      </c>
      <c r="I22" s="189"/>
      <c r="J22" s="212"/>
      <c r="L22" s="15">
        <f>IF(OR($H22="",(F22-H22&lt;0)),0,F22-H22)</f>
        <v>0</v>
      </c>
    </row>
    <row r="23" spans="1:17" s="2" customFormat="1" ht="24.95" customHeight="1">
      <c r="A23" s="23"/>
      <c r="B23" s="7"/>
      <c r="C23" s="7"/>
      <c r="D23" s="10"/>
      <c r="E23" s="210" t="s">
        <v>20</v>
      </c>
      <c r="F23" s="203">
        <f>SUM(F11:F19,F22)</f>
        <v>0</v>
      </c>
      <c r="G23" s="21"/>
      <c r="H23" s="204" t="str">
        <f>IF($C7="Fixed hourly rate system (fixed hourly rate of EUR 65) ",SUM(H11:H20),IF(C7="Direct payroll costs plus fixed mark-up (50%)",L22,"N/a"))</f>
        <v>N/a</v>
      </c>
      <c r="I23" s="200" t="str">
        <f>IF(H23&gt;0,"In-kind contribution from personnel costs","")</f>
        <v/>
      </c>
      <c r="J23" s="79"/>
      <c r="K23" s="7"/>
      <c r="L23" s="7"/>
      <c r="M23" s="7"/>
      <c r="N23" s="7"/>
      <c r="O23" s="7"/>
      <c r="P23" s="7"/>
      <c r="Q23" s="7"/>
    </row>
    <row r="24" spans="1:17" s="7" customFormat="1" ht="45" customHeight="1">
      <c r="A24" s="23"/>
    </row>
    <row r="25" spans="1:17" s="2" customFormat="1" ht="24.95" customHeight="1">
      <c r="A25" s="23" t="s">
        <v>1</v>
      </c>
      <c r="B25" s="7" t="str">
        <f>IF(C7="Integral cost system (with granted permission RVO)","Project-specific costs (ex. VAT) of materials used (only if costs are not included in the IKS-rate)", "Projectspecific costs (ex. VAT) of materials used")</f>
        <v>Projectspecific costs (ex. VAT) of materials used</v>
      </c>
      <c r="C25" s="7"/>
      <c r="D25" s="7"/>
      <c r="E25" s="10"/>
      <c r="F25" s="7"/>
      <c r="G25" s="192"/>
      <c r="H25" s="21"/>
      <c r="I25" s="7"/>
      <c r="J25" s="13"/>
      <c r="K25" s="7"/>
      <c r="L25" s="7"/>
      <c r="M25" s="7"/>
      <c r="N25" s="7"/>
      <c r="O25" s="7"/>
      <c r="P25" s="7"/>
      <c r="Q25" s="7"/>
    </row>
    <row r="26" spans="1:17" s="6" customFormat="1" ht="12.75">
      <c r="A26" s="23"/>
      <c r="B26" s="362" t="s">
        <v>21</v>
      </c>
      <c r="C26" s="374"/>
      <c r="D26" s="84" t="s">
        <v>22</v>
      </c>
      <c r="E26" s="82" t="s">
        <v>23</v>
      </c>
      <c r="F26" s="107" t="s">
        <v>83</v>
      </c>
      <c r="G26" s="85"/>
      <c r="H26" s="12"/>
      <c r="I26" s="17"/>
      <c r="J26" s="37"/>
      <c r="K26" s="108"/>
      <c r="L26" s="17"/>
      <c r="M26" s="17"/>
      <c r="N26" s="17"/>
      <c r="O26" s="17"/>
      <c r="P26" s="17"/>
      <c r="Q26" s="17"/>
    </row>
    <row r="27" spans="1:17" ht="15.6" customHeight="1">
      <c r="A27" s="23"/>
      <c r="B27" s="360"/>
      <c r="C27" s="361"/>
      <c r="D27" s="111"/>
      <c r="E27" s="94"/>
      <c r="F27" s="197">
        <f t="shared" ref="F27:F34" si="6">D27*E27</f>
        <v>0</v>
      </c>
      <c r="G27" s="80"/>
      <c r="H27" s="113"/>
    </row>
    <row r="28" spans="1:17" ht="15.6" customHeight="1">
      <c r="A28" s="23"/>
      <c r="B28" s="360"/>
      <c r="C28" s="361"/>
      <c r="D28" s="111"/>
      <c r="E28" s="94"/>
      <c r="F28" s="197">
        <f t="shared" si="6"/>
        <v>0</v>
      </c>
      <c r="G28" s="80"/>
      <c r="H28" s="113"/>
    </row>
    <row r="29" spans="1:17" ht="15.6" customHeight="1">
      <c r="A29" s="23"/>
      <c r="B29" s="360"/>
      <c r="C29" s="361"/>
      <c r="D29" s="111"/>
      <c r="E29" s="94"/>
      <c r="F29" s="197">
        <f t="shared" si="6"/>
        <v>0</v>
      </c>
      <c r="G29" s="80"/>
      <c r="H29" s="113"/>
    </row>
    <row r="30" spans="1:17" ht="15.6" customHeight="1">
      <c r="A30" s="23"/>
      <c r="B30" s="360"/>
      <c r="C30" s="361"/>
      <c r="D30" s="111"/>
      <c r="E30" s="94"/>
      <c r="F30" s="197">
        <f t="shared" si="6"/>
        <v>0</v>
      </c>
      <c r="G30" s="80"/>
      <c r="H30" s="113"/>
    </row>
    <row r="31" spans="1:17" ht="15.6" customHeight="1">
      <c r="A31" s="23"/>
      <c r="B31" s="360"/>
      <c r="C31" s="361"/>
      <c r="D31" s="111"/>
      <c r="E31" s="94"/>
      <c r="F31" s="197">
        <f t="shared" si="6"/>
        <v>0</v>
      </c>
      <c r="G31" s="80"/>
      <c r="H31" s="113"/>
    </row>
    <row r="32" spans="1:17" ht="15.6" customHeight="1">
      <c r="A32" s="23"/>
      <c r="B32" s="360"/>
      <c r="C32" s="361"/>
      <c r="D32" s="111"/>
      <c r="E32" s="94"/>
      <c r="F32" s="197">
        <f t="shared" si="6"/>
        <v>0</v>
      </c>
      <c r="G32" s="80"/>
      <c r="H32" s="113"/>
    </row>
    <row r="33" spans="1:24" ht="15.6" customHeight="1">
      <c r="B33" s="360"/>
      <c r="C33" s="361"/>
      <c r="D33" s="111"/>
      <c r="E33" s="94"/>
      <c r="F33" s="197">
        <f t="shared" si="6"/>
        <v>0</v>
      </c>
      <c r="G33" s="80"/>
      <c r="H33" s="113"/>
    </row>
    <row r="34" spans="1:24" ht="15.6" customHeight="1">
      <c r="B34" s="360"/>
      <c r="C34" s="361"/>
      <c r="D34" s="111"/>
      <c r="E34" s="94"/>
      <c r="F34" s="197">
        <f t="shared" si="6"/>
        <v>0</v>
      </c>
      <c r="G34" s="80"/>
      <c r="H34" s="15"/>
    </row>
    <row r="35" spans="1:24" ht="24.95" customHeight="1">
      <c r="B35" s="15"/>
      <c r="C35" s="15"/>
      <c r="D35" s="29"/>
      <c r="E35" s="26"/>
      <c r="F35" s="26"/>
      <c r="G35" s="80"/>
      <c r="H35" s="114"/>
    </row>
    <row r="36" spans="1:24" s="2" customFormat="1" ht="24.95" customHeight="1">
      <c r="A36" s="23"/>
      <c r="B36" s="18"/>
      <c r="C36" s="18"/>
      <c r="D36" s="19"/>
      <c r="E36" s="210" t="s">
        <v>20</v>
      </c>
      <c r="F36" s="203">
        <f>SUM(F27:F34)</f>
        <v>0</v>
      </c>
      <c r="G36" s="79"/>
      <c r="H36" s="21"/>
      <c r="I36" s="7"/>
      <c r="J36" s="13"/>
      <c r="K36" s="7"/>
      <c r="L36" s="7"/>
      <c r="M36" s="7"/>
      <c r="N36" s="7"/>
      <c r="O36" s="7"/>
      <c r="P36" s="7"/>
      <c r="Q36" s="7"/>
    </row>
    <row r="37" spans="1:24" s="2" customFormat="1" ht="48" customHeight="1">
      <c r="A37" s="78"/>
      <c r="B37" s="79"/>
      <c r="C37" s="79"/>
      <c r="D37" s="79"/>
      <c r="E37" s="99"/>
      <c r="F37" s="79"/>
      <c r="G37" s="10"/>
      <c r="H37" s="12"/>
      <c r="I37" s="7"/>
      <c r="J37" s="13"/>
      <c r="K37" s="79"/>
      <c r="L37" s="79"/>
      <c r="M37" s="79"/>
      <c r="N37" s="79"/>
      <c r="O37" s="79"/>
      <c r="P37" s="79"/>
      <c r="Q37" s="79"/>
      <c r="R37" s="79"/>
      <c r="S37" s="79"/>
      <c r="T37" s="79"/>
      <c r="U37" s="79"/>
      <c r="V37" s="79"/>
    </row>
    <row r="38" spans="1:24" s="2" customFormat="1" ht="24.95" customHeight="1">
      <c r="A38" s="23" t="s">
        <v>2</v>
      </c>
      <c r="B38" s="109" t="s">
        <v>91</v>
      </c>
      <c r="C38" s="109"/>
      <c r="D38" s="100"/>
      <c r="E38" s="100"/>
      <c r="F38" s="100"/>
      <c r="G38" s="100"/>
      <c r="H38" s="100"/>
      <c r="I38" s="100"/>
      <c r="J38" s="100"/>
      <c r="K38" s="99"/>
      <c r="L38" s="99"/>
      <c r="M38" s="99"/>
      <c r="N38" s="99"/>
      <c r="O38" s="99"/>
      <c r="P38" s="99"/>
      <c r="Q38" s="79"/>
      <c r="R38" s="79"/>
      <c r="S38" s="79"/>
      <c r="T38" s="79"/>
      <c r="U38" s="79"/>
      <c r="V38" s="79"/>
    </row>
    <row r="39" spans="1:24" s="142" customFormat="1" ht="161.25" customHeight="1">
      <c r="A39" s="137"/>
      <c r="B39" s="138" t="s">
        <v>24</v>
      </c>
      <c r="C39" s="143" t="s">
        <v>104</v>
      </c>
      <c r="D39" s="139" t="s">
        <v>105</v>
      </c>
      <c r="E39" s="140" t="s">
        <v>106</v>
      </c>
      <c r="F39" s="140" t="s">
        <v>108</v>
      </c>
      <c r="G39" s="140" t="s">
        <v>109</v>
      </c>
      <c r="H39" s="144" t="s">
        <v>107</v>
      </c>
      <c r="I39" s="145" t="s">
        <v>83</v>
      </c>
      <c r="J39" s="194" t="s">
        <v>113</v>
      </c>
      <c r="K39" s="141"/>
      <c r="L39" s="141"/>
      <c r="M39" s="141"/>
      <c r="N39" s="141"/>
      <c r="O39" s="141"/>
      <c r="P39" s="141"/>
      <c r="Q39" s="141"/>
      <c r="R39" s="141"/>
      <c r="S39" s="141"/>
      <c r="T39" s="141"/>
      <c r="U39" s="141"/>
      <c r="V39" s="141"/>
      <c r="W39" s="141"/>
      <c r="X39" s="141"/>
    </row>
    <row r="40" spans="1:24" s="2" customFormat="1" ht="24.95" customHeight="1">
      <c r="A40" s="78"/>
      <c r="B40" s="115"/>
      <c r="C40" s="123"/>
      <c r="D40" s="116"/>
      <c r="E40" s="117"/>
      <c r="F40" s="117"/>
      <c r="G40" s="199">
        <f t="shared" ref="G40:G48" si="7">$E40-$F40</f>
        <v>0</v>
      </c>
      <c r="H40" s="118"/>
      <c r="I40" s="199">
        <f t="shared" ref="I40:I48" si="8">($E40-$G40)*$H40</f>
        <v>0</v>
      </c>
      <c r="J40" s="199">
        <f>IF($C40="Existing equipment",$I40*(100%-$F$83),"N/a")</f>
        <v>0</v>
      </c>
      <c r="K40" s="79"/>
      <c r="L40" s="126"/>
      <c r="M40" s="79"/>
      <c r="N40" s="79"/>
      <c r="O40" s="79"/>
      <c r="P40" s="79"/>
      <c r="Q40" s="79"/>
      <c r="R40" s="79"/>
      <c r="S40" s="79"/>
      <c r="T40" s="79"/>
      <c r="U40" s="79"/>
      <c r="V40" s="79"/>
      <c r="W40" s="79"/>
      <c r="X40" s="79"/>
    </row>
    <row r="41" spans="1:24" s="2" customFormat="1" ht="24.95" customHeight="1">
      <c r="A41" s="78"/>
      <c r="B41" s="115"/>
      <c r="C41" s="123"/>
      <c r="D41" s="116"/>
      <c r="E41" s="117"/>
      <c r="F41" s="117"/>
      <c r="G41" s="199">
        <f t="shared" si="7"/>
        <v>0</v>
      </c>
      <c r="H41" s="118"/>
      <c r="I41" s="199">
        <f t="shared" si="8"/>
        <v>0</v>
      </c>
      <c r="J41" s="199">
        <f t="shared" ref="J41:J48" si="9">IF($C41="Existing equipment",$I41*(100%-$F$83),"N/a")</f>
        <v>0</v>
      </c>
      <c r="K41" s="79"/>
      <c r="L41" s="126"/>
      <c r="M41" s="79"/>
      <c r="N41" s="79"/>
      <c r="O41" s="79"/>
      <c r="P41" s="79"/>
      <c r="Q41" s="79"/>
      <c r="R41" s="79"/>
      <c r="S41" s="79"/>
      <c r="T41" s="79"/>
      <c r="U41" s="79"/>
      <c r="V41" s="79"/>
      <c r="W41" s="79"/>
      <c r="X41" s="79"/>
    </row>
    <row r="42" spans="1:24" s="2" customFormat="1" ht="24.95" customHeight="1">
      <c r="A42" s="78"/>
      <c r="B42" s="115"/>
      <c r="C42" s="123"/>
      <c r="D42" s="116"/>
      <c r="E42" s="117"/>
      <c r="F42" s="117"/>
      <c r="G42" s="199">
        <f t="shared" si="7"/>
        <v>0</v>
      </c>
      <c r="H42" s="118"/>
      <c r="I42" s="199">
        <f t="shared" si="8"/>
        <v>0</v>
      </c>
      <c r="J42" s="199">
        <f t="shared" si="9"/>
        <v>0</v>
      </c>
      <c r="K42" s="79"/>
      <c r="L42" s="126"/>
      <c r="M42" s="79"/>
      <c r="N42" s="79"/>
      <c r="O42" s="79"/>
      <c r="P42" s="79"/>
      <c r="Q42" s="79"/>
      <c r="R42" s="79"/>
      <c r="S42" s="79"/>
      <c r="T42" s="79"/>
      <c r="U42" s="79"/>
      <c r="V42" s="79"/>
      <c r="W42" s="79"/>
      <c r="X42" s="79"/>
    </row>
    <row r="43" spans="1:24" s="2" customFormat="1" ht="24.95" customHeight="1">
      <c r="A43" s="78"/>
      <c r="B43" s="115"/>
      <c r="C43" s="123"/>
      <c r="D43" s="116"/>
      <c r="E43" s="117"/>
      <c r="F43" s="117"/>
      <c r="G43" s="199">
        <f t="shared" si="7"/>
        <v>0</v>
      </c>
      <c r="H43" s="118"/>
      <c r="I43" s="199">
        <f t="shared" si="8"/>
        <v>0</v>
      </c>
      <c r="J43" s="199">
        <f t="shared" si="9"/>
        <v>0</v>
      </c>
      <c r="K43" s="79"/>
      <c r="L43" s="126"/>
      <c r="M43" s="79"/>
      <c r="N43" s="79"/>
      <c r="O43" s="79"/>
      <c r="P43" s="79"/>
      <c r="Q43" s="79"/>
      <c r="R43" s="79"/>
      <c r="S43" s="79"/>
      <c r="T43" s="79"/>
      <c r="U43" s="79"/>
      <c r="V43" s="79"/>
      <c r="W43" s="79"/>
      <c r="X43" s="79"/>
    </row>
    <row r="44" spans="1:24" s="2" customFormat="1" ht="24.95" customHeight="1">
      <c r="A44" s="78"/>
      <c r="B44" s="115"/>
      <c r="C44" s="123"/>
      <c r="D44" s="116"/>
      <c r="E44" s="117"/>
      <c r="F44" s="117"/>
      <c r="G44" s="199">
        <f t="shared" si="7"/>
        <v>0</v>
      </c>
      <c r="H44" s="118"/>
      <c r="I44" s="199">
        <f t="shared" si="8"/>
        <v>0</v>
      </c>
      <c r="J44" s="199">
        <f t="shared" si="9"/>
        <v>0</v>
      </c>
      <c r="K44" s="79"/>
      <c r="L44" s="126"/>
      <c r="M44" s="79"/>
      <c r="N44" s="79"/>
      <c r="O44" s="79"/>
      <c r="P44" s="79"/>
      <c r="Q44" s="79"/>
      <c r="R44" s="79"/>
      <c r="S44" s="79"/>
      <c r="T44" s="79"/>
      <c r="U44" s="79"/>
      <c r="V44" s="79"/>
      <c r="W44" s="79"/>
      <c r="X44" s="79"/>
    </row>
    <row r="45" spans="1:24" s="2" customFormat="1" ht="24.95" customHeight="1">
      <c r="A45" s="78"/>
      <c r="B45" s="115"/>
      <c r="C45" s="123"/>
      <c r="D45" s="116"/>
      <c r="E45" s="117"/>
      <c r="F45" s="117"/>
      <c r="G45" s="199">
        <f t="shared" si="7"/>
        <v>0</v>
      </c>
      <c r="H45" s="118"/>
      <c r="I45" s="199">
        <f t="shared" si="8"/>
        <v>0</v>
      </c>
      <c r="J45" s="199">
        <f t="shared" si="9"/>
        <v>0</v>
      </c>
      <c r="K45" s="79"/>
      <c r="L45" s="126"/>
      <c r="M45" s="79"/>
      <c r="N45" s="79"/>
      <c r="O45" s="79"/>
      <c r="P45" s="79"/>
      <c r="Q45" s="79"/>
      <c r="R45" s="79"/>
      <c r="S45" s="79"/>
      <c r="T45" s="79"/>
      <c r="U45" s="79"/>
      <c r="V45" s="79"/>
      <c r="W45" s="79"/>
      <c r="X45" s="79"/>
    </row>
    <row r="46" spans="1:24" s="2" customFormat="1" ht="24.95" customHeight="1">
      <c r="A46" s="78"/>
      <c r="B46" s="115"/>
      <c r="C46" s="123"/>
      <c r="D46" s="116"/>
      <c r="E46" s="117"/>
      <c r="F46" s="117"/>
      <c r="G46" s="199">
        <f t="shared" si="7"/>
        <v>0</v>
      </c>
      <c r="H46" s="118"/>
      <c r="I46" s="199">
        <f t="shared" si="8"/>
        <v>0</v>
      </c>
      <c r="J46" s="199">
        <f t="shared" si="9"/>
        <v>0</v>
      </c>
      <c r="K46" s="79"/>
      <c r="L46" s="126"/>
      <c r="M46" s="79"/>
      <c r="N46" s="79"/>
      <c r="O46" s="79"/>
      <c r="P46" s="79"/>
      <c r="Q46" s="79"/>
      <c r="R46" s="79"/>
      <c r="S46" s="79"/>
      <c r="T46" s="79"/>
      <c r="U46" s="79"/>
      <c r="V46" s="79"/>
      <c r="W46" s="79"/>
      <c r="X46" s="79"/>
    </row>
    <row r="47" spans="1:24" s="2" customFormat="1" ht="24.95" customHeight="1">
      <c r="A47" s="78"/>
      <c r="B47" s="115"/>
      <c r="C47" s="123"/>
      <c r="D47" s="116"/>
      <c r="E47" s="117"/>
      <c r="F47" s="117"/>
      <c r="G47" s="199">
        <f t="shared" si="7"/>
        <v>0</v>
      </c>
      <c r="H47" s="118"/>
      <c r="I47" s="199">
        <f t="shared" si="8"/>
        <v>0</v>
      </c>
      <c r="J47" s="199">
        <f t="shared" si="9"/>
        <v>0</v>
      </c>
      <c r="K47" s="79"/>
      <c r="L47" s="126"/>
      <c r="M47" s="79"/>
      <c r="N47" s="79"/>
      <c r="O47" s="79"/>
      <c r="P47" s="79"/>
      <c r="Q47" s="79"/>
      <c r="R47" s="79"/>
      <c r="S47" s="79"/>
      <c r="T47" s="79"/>
      <c r="U47" s="79"/>
      <c r="V47" s="79"/>
      <c r="W47" s="79"/>
      <c r="X47" s="79"/>
    </row>
    <row r="48" spans="1:24" s="2" customFormat="1" ht="24.95" customHeight="1">
      <c r="A48" s="78"/>
      <c r="B48" s="115"/>
      <c r="C48" s="123"/>
      <c r="D48" s="116"/>
      <c r="E48" s="117"/>
      <c r="F48" s="117"/>
      <c r="G48" s="199">
        <f t="shared" si="7"/>
        <v>0</v>
      </c>
      <c r="H48" s="118"/>
      <c r="I48" s="199">
        <f t="shared" si="8"/>
        <v>0</v>
      </c>
      <c r="J48" s="199">
        <f t="shared" si="9"/>
        <v>0</v>
      </c>
      <c r="K48" s="79"/>
      <c r="L48" s="126"/>
      <c r="M48" s="79"/>
      <c r="N48" s="79"/>
      <c r="O48" s="79"/>
      <c r="P48" s="79"/>
      <c r="Q48" s="79"/>
      <c r="R48" s="79"/>
      <c r="S48" s="79"/>
      <c r="T48" s="79"/>
      <c r="U48" s="79"/>
      <c r="V48" s="79"/>
      <c r="W48" s="79"/>
      <c r="X48" s="79"/>
    </row>
    <row r="49" spans="1:24" s="2" customFormat="1" ht="24.95" customHeight="1">
      <c r="A49" s="78"/>
      <c r="B49" s="100"/>
      <c r="D49" s="100"/>
      <c r="E49" s="101"/>
      <c r="F49" s="39"/>
      <c r="G49" s="39"/>
      <c r="H49" s="39"/>
      <c r="I49" s="38"/>
      <c r="J49" s="79"/>
      <c r="K49" s="79"/>
      <c r="L49" s="48"/>
      <c r="M49" s="79"/>
      <c r="N49" s="79"/>
      <c r="O49" s="79"/>
      <c r="P49" s="79"/>
      <c r="Q49" s="79"/>
      <c r="R49" s="79"/>
      <c r="S49" s="79"/>
      <c r="T49" s="79"/>
      <c r="U49" s="79"/>
      <c r="V49" s="79"/>
      <c r="W49" s="79"/>
      <c r="X49" s="79"/>
    </row>
    <row r="50" spans="1:24" s="2" customFormat="1" ht="24.95" customHeight="1">
      <c r="A50" s="78"/>
      <c r="B50" s="100"/>
      <c r="C50" s="100"/>
      <c r="D50" s="100"/>
      <c r="E50" s="100"/>
      <c r="F50" s="15"/>
      <c r="G50" s="15"/>
      <c r="H50" s="210" t="s">
        <v>20</v>
      </c>
      <c r="I50" s="199">
        <f>SUM(I40:I48)</f>
        <v>0</v>
      </c>
      <c r="J50" s="199" t="str">
        <f>IF(SUM(J40:J48)=0,"N/a",SUM(J40:J48))</f>
        <v>N/a</v>
      </c>
      <c r="K50" s="200" t="str">
        <f>IF(J50&gt;0,"In-kind contribution from depreciation existing equipment","")</f>
        <v/>
      </c>
      <c r="L50" s="79"/>
      <c r="M50" s="79"/>
      <c r="N50" s="79"/>
      <c r="O50" s="79"/>
      <c r="P50" s="79"/>
      <c r="Q50" s="79"/>
      <c r="R50" s="79"/>
      <c r="S50" s="79"/>
      <c r="T50" s="79"/>
      <c r="U50" s="79"/>
      <c r="V50" s="79"/>
      <c r="W50" s="79"/>
      <c r="X50" s="79"/>
    </row>
    <row r="51" spans="1:24" s="2" customFormat="1" ht="24.95" customHeight="1">
      <c r="A51" s="23" t="s">
        <v>3</v>
      </c>
      <c r="B51" s="109" t="s">
        <v>257</v>
      </c>
      <c r="C51" s="109"/>
      <c r="D51" s="100"/>
      <c r="E51" s="100"/>
      <c r="F51" s="100"/>
      <c r="G51" s="100"/>
      <c r="H51" s="100"/>
      <c r="J51" s="79"/>
      <c r="K51" s="79"/>
      <c r="L51" s="79"/>
      <c r="M51" s="79"/>
      <c r="N51" s="79"/>
      <c r="O51" s="79"/>
      <c r="P51" s="79"/>
      <c r="Q51" s="79"/>
      <c r="R51" s="79"/>
      <c r="S51" s="79"/>
      <c r="T51" s="79"/>
      <c r="U51" s="79"/>
      <c r="V51" s="79"/>
      <c r="W51" s="79"/>
      <c r="X51" s="79"/>
    </row>
    <row r="52" spans="1:24" s="2" customFormat="1" ht="98.25" customHeight="1">
      <c r="A52" s="78"/>
      <c r="B52" s="81" t="s">
        <v>59</v>
      </c>
      <c r="C52" s="125" t="s">
        <v>116</v>
      </c>
      <c r="D52" s="195" t="s">
        <v>258</v>
      </c>
      <c r="E52" s="139" t="s">
        <v>114</v>
      </c>
      <c r="F52" s="139" t="s">
        <v>117</v>
      </c>
      <c r="G52" s="139" t="s">
        <v>119</v>
      </c>
      <c r="H52" s="139" t="s">
        <v>120</v>
      </c>
      <c r="I52" s="139" t="s">
        <v>121</v>
      </c>
      <c r="J52" s="125" t="s">
        <v>115</v>
      </c>
      <c r="K52" s="125" t="s">
        <v>118</v>
      </c>
      <c r="L52" s="196"/>
      <c r="M52" s="79"/>
      <c r="N52" s="79"/>
      <c r="O52" s="79"/>
      <c r="P52" s="79"/>
      <c r="Q52" s="79"/>
      <c r="R52" s="79"/>
      <c r="S52" s="79"/>
      <c r="T52" s="79"/>
      <c r="U52" s="79"/>
      <c r="V52" s="79"/>
      <c r="W52" s="79"/>
      <c r="X52" s="79"/>
    </row>
    <row r="53" spans="1:24" s="2" customFormat="1" ht="24.95" customHeight="1">
      <c r="A53" s="78"/>
      <c r="B53" s="213" t="s">
        <v>50</v>
      </c>
      <c r="C53" s="186"/>
      <c r="D53" s="127"/>
      <c r="E53" s="127"/>
      <c r="F53" s="293"/>
      <c r="G53" s="117"/>
      <c r="H53" s="117"/>
      <c r="I53" s="186"/>
      <c r="J53" s="115"/>
      <c r="K53" s="199">
        <f>$C53+($F53*$G53)+($F53*$H53)+$I53</f>
        <v>0</v>
      </c>
      <c r="L53" s="79"/>
      <c r="M53" s="79"/>
      <c r="N53" s="79"/>
      <c r="O53" s="79"/>
      <c r="P53" s="79"/>
      <c r="Q53" s="79"/>
      <c r="R53" s="79"/>
      <c r="S53" s="79"/>
      <c r="T53" s="79"/>
      <c r="U53" s="79"/>
      <c r="V53" s="79"/>
      <c r="W53" s="79"/>
      <c r="X53" s="79"/>
    </row>
    <row r="54" spans="1:24" s="2" customFormat="1" ht="24.95" customHeight="1">
      <c r="A54" s="78"/>
      <c r="B54" s="213" t="s">
        <v>51</v>
      </c>
      <c r="C54" s="186"/>
      <c r="D54" s="127"/>
      <c r="E54" s="127"/>
      <c r="F54" s="293"/>
      <c r="G54" s="117"/>
      <c r="H54" s="117"/>
      <c r="I54" s="186"/>
      <c r="J54" s="115"/>
      <c r="K54" s="199">
        <f t="shared" ref="K54:K61" si="10">$C54+($F54*$G54)+($F54*$H54)+$I54</f>
        <v>0</v>
      </c>
      <c r="L54" s="79"/>
      <c r="M54" s="79"/>
      <c r="N54" s="79"/>
      <c r="O54" s="79"/>
      <c r="P54" s="79"/>
      <c r="Q54" s="79"/>
      <c r="R54" s="79"/>
      <c r="S54" s="79"/>
      <c r="T54" s="79"/>
      <c r="U54" s="79"/>
      <c r="V54" s="79"/>
      <c r="W54" s="79"/>
      <c r="X54" s="79"/>
    </row>
    <row r="55" spans="1:24" s="2" customFormat="1" ht="24.95" customHeight="1">
      <c r="A55" s="78"/>
      <c r="B55" s="213" t="s">
        <v>52</v>
      </c>
      <c r="C55" s="186"/>
      <c r="D55" s="127"/>
      <c r="E55" s="127"/>
      <c r="F55" s="293"/>
      <c r="G55" s="117"/>
      <c r="H55" s="117"/>
      <c r="I55" s="186"/>
      <c r="J55" s="115"/>
      <c r="K55" s="199">
        <f t="shared" si="10"/>
        <v>0</v>
      </c>
      <c r="L55" s="79"/>
      <c r="M55" s="79"/>
      <c r="N55" s="79"/>
      <c r="O55" s="79"/>
      <c r="P55" s="79"/>
      <c r="Q55" s="79"/>
      <c r="R55" s="79"/>
      <c r="S55" s="79"/>
      <c r="T55" s="79"/>
      <c r="U55" s="79"/>
      <c r="V55" s="79"/>
      <c r="W55" s="79"/>
      <c r="X55" s="79"/>
    </row>
    <row r="56" spans="1:24" s="2" customFormat="1" ht="24.95" customHeight="1">
      <c r="A56" s="78"/>
      <c r="B56" s="213" t="s">
        <v>53</v>
      </c>
      <c r="C56" s="186"/>
      <c r="D56" s="127"/>
      <c r="E56" s="127"/>
      <c r="F56" s="293"/>
      <c r="G56" s="117"/>
      <c r="H56" s="117"/>
      <c r="I56" s="186"/>
      <c r="J56" s="115"/>
      <c r="K56" s="199">
        <f t="shared" si="10"/>
        <v>0</v>
      </c>
      <c r="L56" s="79"/>
      <c r="M56" s="79"/>
      <c r="N56" s="79"/>
      <c r="O56" s="79"/>
      <c r="P56" s="79"/>
      <c r="Q56" s="79"/>
      <c r="R56" s="79"/>
      <c r="S56" s="79"/>
      <c r="T56" s="79"/>
      <c r="U56" s="79"/>
      <c r="V56" s="79"/>
      <c r="W56" s="79"/>
      <c r="X56" s="79"/>
    </row>
    <row r="57" spans="1:24" s="2" customFormat="1" ht="24.95" customHeight="1">
      <c r="A57" s="78"/>
      <c r="B57" s="213" t="s">
        <v>54</v>
      </c>
      <c r="C57" s="186"/>
      <c r="D57" s="127"/>
      <c r="E57" s="127"/>
      <c r="F57" s="293"/>
      <c r="G57" s="117"/>
      <c r="H57" s="117"/>
      <c r="I57" s="186"/>
      <c r="J57" s="115"/>
      <c r="K57" s="199">
        <f t="shared" si="10"/>
        <v>0</v>
      </c>
      <c r="L57" s="79"/>
      <c r="M57" s="79"/>
      <c r="N57" s="79"/>
      <c r="O57" s="79"/>
      <c r="P57" s="79"/>
      <c r="Q57" s="79"/>
      <c r="R57" s="79"/>
      <c r="S57" s="79"/>
      <c r="T57" s="79"/>
      <c r="U57" s="79"/>
      <c r="V57" s="79"/>
      <c r="W57" s="79"/>
      <c r="X57" s="79"/>
    </row>
    <row r="58" spans="1:24" s="2" customFormat="1" ht="24.95" customHeight="1">
      <c r="A58" s="78"/>
      <c r="B58" s="213" t="s">
        <v>55</v>
      </c>
      <c r="C58" s="186"/>
      <c r="D58" s="127"/>
      <c r="E58" s="127"/>
      <c r="F58" s="293"/>
      <c r="G58" s="117"/>
      <c r="H58" s="117"/>
      <c r="I58" s="186"/>
      <c r="J58" s="115"/>
      <c r="K58" s="199">
        <f t="shared" si="10"/>
        <v>0</v>
      </c>
      <c r="L58" s="79"/>
      <c r="M58" s="79"/>
      <c r="N58" s="79"/>
      <c r="O58" s="79"/>
      <c r="P58" s="79"/>
      <c r="Q58" s="79"/>
      <c r="R58" s="79"/>
      <c r="S58" s="79"/>
      <c r="T58" s="79"/>
      <c r="U58" s="79"/>
      <c r="V58" s="79"/>
      <c r="W58" s="79"/>
      <c r="X58" s="79"/>
    </row>
    <row r="59" spans="1:24" s="2" customFormat="1" ht="24.95" customHeight="1">
      <c r="A59" s="78"/>
      <c r="B59" s="213" t="s">
        <v>56</v>
      </c>
      <c r="C59" s="186"/>
      <c r="D59" s="127"/>
      <c r="E59" s="127"/>
      <c r="F59" s="293"/>
      <c r="G59" s="117"/>
      <c r="H59" s="117"/>
      <c r="I59" s="186"/>
      <c r="J59" s="115"/>
      <c r="K59" s="199">
        <f t="shared" si="10"/>
        <v>0</v>
      </c>
      <c r="L59" s="79"/>
      <c r="M59" s="79"/>
      <c r="N59" s="79"/>
      <c r="O59" s="79"/>
      <c r="P59" s="79"/>
      <c r="Q59" s="79"/>
      <c r="R59" s="79"/>
      <c r="S59" s="79"/>
      <c r="T59" s="79"/>
      <c r="U59" s="79"/>
      <c r="V59" s="79"/>
      <c r="W59" s="79"/>
      <c r="X59" s="79"/>
    </row>
    <row r="60" spans="1:24" s="2" customFormat="1" ht="24.95" customHeight="1">
      <c r="A60" s="78"/>
      <c r="B60" s="213" t="s">
        <v>57</v>
      </c>
      <c r="C60" s="186"/>
      <c r="D60" s="127"/>
      <c r="E60" s="127"/>
      <c r="F60" s="293"/>
      <c r="G60" s="117"/>
      <c r="H60" s="117"/>
      <c r="I60" s="186"/>
      <c r="J60" s="115"/>
      <c r="K60" s="199">
        <f t="shared" si="10"/>
        <v>0</v>
      </c>
      <c r="L60" s="79"/>
      <c r="M60" s="79"/>
      <c r="N60" s="79"/>
      <c r="O60" s="79"/>
      <c r="P60" s="79"/>
      <c r="Q60" s="79"/>
      <c r="R60" s="79"/>
      <c r="S60" s="79"/>
      <c r="T60" s="79"/>
      <c r="U60" s="79"/>
      <c r="V60" s="79"/>
      <c r="W60" s="79"/>
      <c r="X60" s="79"/>
    </row>
    <row r="61" spans="1:24" s="2" customFormat="1" ht="24.95" customHeight="1">
      <c r="A61" s="78"/>
      <c r="B61" s="213" t="s">
        <v>58</v>
      </c>
      <c r="C61" s="186"/>
      <c r="D61" s="127"/>
      <c r="E61" s="127"/>
      <c r="F61" s="293"/>
      <c r="G61" s="117"/>
      <c r="H61" s="117"/>
      <c r="I61" s="186"/>
      <c r="J61" s="115"/>
      <c r="K61" s="199">
        <f t="shared" si="10"/>
        <v>0</v>
      </c>
      <c r="L61" s="79"/>
      <c r="M61" s="79"/>
      <c r="N61" s="79"/>
      <c r="O61" s="79"/>
      <c r="P61" s="79"/>
      <c r="Q61" s="79"/>
      <c r="R61" s="79"/>
      <c r="S61" s="79"/>
      <c r="T61" s="79"/>
      <c r="U61" s="79"/>
      <c r="V61" s="79"/>
      <c r="W61" s="79"/>
      <c r="X61" s="79"/>
    </row>
    <row r="62" spans="1:24" s="2" customFormat="1" ht="24.95" customHeight="1">
      <c r="A62" s="78"/>
      <c r="B62" s="100"/>
      <c r="E62" s="100"/>
      <c r="F62" s="79"/>
      <c r="G62" s="39"/>
      <c r="H62" s="39"/>
      <c r="J62" s="79"/>
      <c r="K62" s="38"/>
      <c r="L62" s="79"/>
      <c r="M62" s="79"/>
      <c r="N62" s="79"/>
      <c r="O62" s="79"/>
      <c r="P62" s="79"/>
      <c r="Q62" s="79"/>
      <c r="R62" s="79"/>
      <c r="S62" s="79"/>
      <c r="T62" s="79"/>
      <c r="U62" s="79"/>
      <c r="V62" s="79"/>
      <c r="W62" s="79"/>
      <c r="X62" s="79"/>
    </row>
    <row r="63" spans="1:24" s="2" customFormat="1" ht="24.95" customHeight="1">
      <c r="A63" s="78"/>
      <c r="B63" s="100"/>
      <c r="C63" s="100"/>
      <c r="D63" s="100"/>
      <c r="E63" s="100"/>
      <c r="G63" s="15"/>
      <c r="H63" s="15"/>
      <c r="I63" s="79"/>
      <c r="J63" s="210" t="s">
        <v>20</v>
      </c>
      <c r="K63" s="199">
        <f>SUM(K53:K61)</f>
        <v>0</v>
      </c>
      <c r="L63" s="79"/>
      <c r="M63" s="79"/>
      <c r="N63" s="79"/>
      <c r="O63" s="79"/>
      <c r="P63" s="79"/>
      <c r="Q63" s="79"/>
      <c r="R63" s="79"/>
      <c r="S63" s="79"/>
      <c r="T63" s="79"/>
      <c r="U63" s="79"/>
      <c r="V63" s="79"/>
      <c r="W63" s="79"/>
      <c r="X63" s="79"/>
    </row>
    <row r="64" spans="1:24" s="2" customFormat="1" ht="24.95" customHeight="1">
      <c r="A64" s="78"/>
      <c r="B64" s="100"/>
      <c r="C64" s="100"/>
      <c r="D64" s="100"/>
      <c r="E64" s="100"/>
      <c r="F64" s="100"/>
      <c r="G64" s="15"/>
      <c r="H64" s="15"/>
      <c r="I64" s="15"/>
      <c r="J64" s="86"/>
      <c r="K64" s="79"/>
      <c r="L64" s="79"/>
      <c r="M64" s="79"/>
      <c r="N64" s="79"/>
      <c r="O64" s="79"/>
      <c r="P64" s="79"/>
      <c r="Q64" s="79"/>
      <c r="R64" s="79"/>
      <c r="S64" s="79"/>
      <c r="T64" s="79"/>
      <c r="U64" s="79"/>
      <c r="V64" s="79"/>
      <c r="W64" s="79"/>
      <c r="X64" s="79"/>
    </row>
    <row r="65" spans="1:17" s="2" customFormat="1" ht="24.95" customHeight="1">
      <c r="A65" s="78"/>
      <c r="B65" s="79"/>
      <c r="C65" s="79"/>
      <c r="D65" s="79"/>
      <c r="E65" s="99"/>
      <c r="F65" s="79"/>
      <c r="G65" s="10"/>
      <c r="H65" s="12"/>
      <c r="I65" s="7"/>
      <c r="J65" s="119"/>
      <c r="K65" s="79"/>
      <c r="L65" s="7"/>
      <c r="M65" s="7"/>
      <c r="N65" s="7"/>
      <c r="O65" s="7"/>
      <c r="P65" s="7"/>
      <c r="Q65" s="7"/>
    </row>
    <row r="66" spans="1:17" ht="24.95" customHeight="1">
      <c r="A66" s="23" t="s">
        <v>4</v>
      </c>
      <c r="B66" s="7" t="s">
        <v>49</v>
      </c>
      <c r="C66" s="7"/>
      <c r="D66" s="7"/>
      <c r="E66" s="16"/>
      <c r="F66" s="15"/>
      <c r="G66" s="12"/>
      <c r="H66" s="15"/>
      <c r="I66" s="36"/>
      <c r="J66" s="48"/>
      <c r="Q66" s="1"/>
    </row>
    <row r="67" spans="1:17" s="6" customFormat="1" ht="54" customHeight="1">
      <c r="A67" s="23"/>
      <c r="B67" s="362" t="s">
        <v>21</v>
      </c>
      <c r="C67" s="363"/>
      <c r="D67" s="84" t="s">
        <v>84</v>
      </c>
      <c r="E67" s="85"/>
      <c r="F67" s="85"/>
      <c r="G67" s="12"/>
      <c r="H67" s="17"/>
      <c r="I67" s="37"/>
      <c r="J67" s="85"/>
      <c r="K67" s="17"/>
      <c r="L67" s="17"/>
      <c r="M67" s="17"/>
      <c r="N67" s="17"/>
      <c r="O67" s="17"/>
      <c r="P67" s="17"/>
    </row>
    <row r="68" spans="1:17" ht="15.6" customHeight="1">
      <c r="A68" s="23"/>
      <c r="B68" s="358"/>
      <c r="C68" s="359"/>
      <c r="D68" s="110"/>
      <c r="E68" s="48"/>
      <c r="F68" s="48"/>
      <c r="G68" s="21"/>
      <c r="H68" s="15"/>
      <c r="I68" s="36"/>
      <c r="J68" s="15"/>
      <c r="Q68" s="1"/>
    </row>
    <row r="69" spans="1:17" ht="15.6" customHeight="1">
      <c r="A69" s="23"/>
      <c r="B69" s="358"/>
      <c r="C69" s="359"/>
      <c r="D69" s="110"/>
      <c r="E69" s="48"/>
      <c r="F69" s="48"/>
      <c r="G69" s="21"/>
      <c r="H69" s="15"/>
      <c r="I69" s="36"/>
      <c r="J69" s="15"/>
      <c r="Q69" s="1"/>
    </row>
    <row r="70" spans="1:17" ht="15.6" customHeight="1">
      <c r="A70" s="23"/>
      <c r="B70" s="358"/>
      <c r="C70" s="359"/>
      <c r="D70" s="110"/>
      <c r="E70" s="48"/>
      <c r="F70" s="48"/>
      <c r="G70" s="21"/>
      <c r="H70" s="15"/>
      <c r="I70" s="36"/>
      <c r="J70" s="15"/>
      <c r="Q70" s="1"/>
    </row>
    <row r="71" spans="1:17" ht="15.6" customHeight="1">
      <c r="A71" s="23"/>
      <c r="B71" s="358"/>
      <c r="C71" s="359"/>
      <c r="D71" s="110"/>
      <c r="E71" s="48"/>
      <c r="F71" s="48"/>
      <c r="G71" s="21"/>
      <c r="H71" s="15"/>
      <c r="I71" s="36"/>
      <c r="J71" s="15"/>
      <c r="Q71" s="1"/>
    </row>
    <row r="72" spans="1:17" ht="15.6" customHeight="1">
      <c r="A72" s="23"/>
      <c r="B72" s="358"/>
      <c r="C72" s="359"/>
      <c r="D72" s="110"/>
      <c r="E72" s="48"/>
      <c r="F72" s="48"/>
      <c r="G72" s="21"/>
      <c r="H72" s="15"/>
      <c r="I72" s="36"/>
      <c r="J72" s="15"/>
      <c r="Q72" s="1"/>
    </row>
    <row r="73" spans="1:17" ht="15.6" customHeight="1">
      <c r="A73" s="23"/>
      <c r="B73" s="358"/>
      <c r="C73" s="359"/>
      <c r="D73" s="110"/>
      <c r="E73" s="48"/>
      <c r="F73" s="48"/>
      <c r="G73" s="21"/>
      <c r="H73" s="15"/>
      <c r="I73" s="36"/>
      <c r="J73" s="15"/>
      <c r="Q73" s="1"/>
    </row>
    <row r="74" spans="1:17" ht="15.6" customHeight="1">
      <c r="A74" s="23"/>
      <c r="B74" s="358"/>
      <c r="C74" s="359"/>
      <c r="D74" s="110"/>
      <c r="E74" s="48"/>
      <c r="F74" s="48"/>
      <c r="G74" s="21"/>
      <c r="H74" s="15"/>
      <c r="I74" s="36"/>
      <c r="J74" s="15"/>
      <c r="Q74" s="1"/>
    </row>
    <row r="75" spans="1:17" ht="15.6" customHeight="1">
      <c r="B75" s="358"/>
      <c r="C75" s="359"/>
      <c r="D75" s="110"/>
      <c r="E75" s="48"/>
      <c r="F75" s="48"/>
      <c r="G75" s="21"/>
      <c r="H75" s="102"/>
      <c r="I75" s="103"/>
      <c r="J75" s="102"/>
      <c r="K75" s="102"/>
      <c r="L75" s="102"/>
      <c r="Q75" s="1"/>
    </row>
    <row r="76" spans="1:17" ht="24.95" customHeight="1">
      <c r="B76" s="15"/>
      <c r="C76" s="15"/>
      <c r="D76" s="3"/>
      <c r="E76" s="80"/>
      <c r="F76" s="48"/>
      <c r="G76" s="21"/>
      <c r="H76" s="102"/>
      <c r="I76" s="103"/>
      <c r="J76" s="102"/>
      <c r="K76" s="102"/>
      <c r="L76" s="102"/>
      <c r="Q76" s="1"/>
    </row>
    <row r="77" spans="1:17" s="2" customFormat="1" ht="24.95" customHeight="1">
      <c r="A77" s="23"/>
      <c r="B77" s="7"/>
      <c r="C77" s="210" t="s">
        <v>20</v>
      </c>
      <c r="D77" s="203">
        <f>SUM(D68:D75)</f>
        <v>0</v>
      </c>
      <c r="E77" s="193"/>
      <c r="F77" s="79"/>
      <c r="G77" s="21"/>
      <c r="H77" s="7"/>
      <c r="I77" s="13"/>
      <c r="J77" s="7"/>
      <c r="K77" s="7"/>
      <c r="L77" s="7"/>
      <c r="M77" s="7"/>
      <c r="N77" s="7"/>
      <c r="O77" s="7"/>
      <c r="P77" s="7"/>
    </row>
    <row r="78" spans="1:17" s="7" customFormat="1" ht="39" customHeight="1">
      <c r="A78" s="23"/>
      <c r="E78" s="10"/>
      <c r="G78" s="20"/>
      <c r="H78" s="21"/>
      <c r="J78" s="13"/>
    </row>
    <row r="79" spans="1:17" s="7" customFormat="1" ht="30" customHeight="1">
      <c r="A79" s="23" t="s">
        <v>74</v>
      </c>
      <c r="B79" s="109" t="s">
        <v>78</v>
      </c>
      <c r="E79" s="10"/>
      <c r="G79" s="20"/>
      <c r="H79" s="91"/>
      <c r="J79" s="13"/>
    </row>
    <row r="80" spans="1:17" s="2" customFormat="1" ht="28.5" customHeight="1">
      <c r="A80" s="23"/>
      <c r="B80" s="347" t="s">
        <v>150</v>
      </c>
      <c r="C80" s="348"/>
      <c r="D80" s="348"/>
      <c r="E80" s="348"/>
      <c r="F80" s="197">
        <f>F23+F36+I50+K63+D77</f>
        <v>0</v>
      </c>
      <c r="G80" s="79"/>
      <c r="H80" s="79"/>
      <c r="I80" s="7"/>
      <c r="J80" s="13"/>
      <c r="K80" s="7"/>
      <c r="L80" s="7"/>
      <c r="M80" s="7"/>
      <c r="N80" s="7"/>
      <c r="O80" s="7"/>
      <c r="P80" s="7"/>
      <c r="Q80" s="7"/>
    </row>
    <row r="81" spans="1:24" s="2" customFormat="1" ht="69" customHeight="1">
      <c r="A81" s="23"/>
      <c r="B81" s="120" t="s">
        <v>86</v>
      </c>
      <c r="C81" s="121" t="s">
        <v>81</v>
      </c>
      <c r="D81" s="136"/>
      <c r="E81" s="121" t="s">
        <v>80</v>
      </c>
      <c r="F81" s="111"/>
      <c r="G81" s="79"/>
      <c r="H81" s="79"/>
      <c r="I81" s="7"/>
      <c r="J81" s="13"/>
      <c r="K81" s="7"/>
      <c r="L81" s="7"/>
      <c r="M81" s="7"/>
      <c r="N81" s="7"/>
      <c r="O81" s="7"/>
      <c r="P81" s="7"/>
      <c r="Q81" s="7"/>
    </row>
    <row r="82" spans="1:24" s="2" customFormat="1" ht="28.5" customHeight="1">
      <c r="A82" s="23"/>
      <c r="B82" s="349" t="s">
        <v>151</v>
      </c>
      <c r="C82" s="350"/>
      <c r="D82" s="350"/>
      <c r="E82" s="350"/>
      <c r="F82" s="197">
        <f>F80-F81</f>
        <v>0</v>
      </c>
      <c r="G82" s="211" t="str">
        <f>IF(OR(AND($C$4="Feasibility study",F82&gt;250000),AND($C$4="Pilot project",F82&gt;600000)),"The eligible project costs are above the maximum. You are not eligible for a subsidy.","")</f>
        <v/>
      </c>
      <c r="H82" s="79"/>
      <c r="I82" s="7"/>
      <c r="J82" s="13"/>
      <c r="K82" s="7"/>
      <c r="L82" s="7"/>
      <c r="M82" s="7"/>
      <c r="N82" s="7"/>
      <c r="O82" s="7"/>
      <c r="P82" s="7"/>
      <c r="Q82" s="7"/>
    </row>
    <row r="83" spans="1:24" s="15" customFormat="1" ht="28.5" customHeight="1">
      <c r="A83" s="22"/>
      <c r="B83" s="351" t="s">
        <v>88</v>
      </c>
      <c r="C83" s="348"/>
      <c r="D83" s="348"/>
      <c r="E83" s="348"/>
      <c r="F83" s="201" t="str">
        <f>IF(F82="","",IF(C4="Feasibility study",VLOOKUP(C6,'Bronblad percerntages'!B5:E10,2),IF(AND(C4="Pilot project",'Project and applicant details'!C6="no",'Project and applicant details'!C5="no"),VLOOKUP(C6,'Bronblad percerntages'!B5:E10,3),IF(AND(C4="Pilot project",(OR('Project and applicant details'!C6="yes",'Project and applicant details'!C5="yes"))),VLOOKUP(C6,'Bronblad percerntages'!B5:E10,4)))))</f>
        <v/>
      </c>
      <c r="G83" s="48"/>
      <c r="H83" s="97"/>
      <c r="J83" s="36"/>
    </row>
    <row r="84" spans="1:24" s="15" customFormat="1" ht="28.5" customHeight="1">
      <c r="A84" s="22"/>
      <c r="B84" s="351" t="s">
        <v>73</v>
      </c>
      <c r="C84" s="348"/>
      <c r="D84" s="348"/>
      <c r="E84" s="348"/>
      <c r="F84" s="202">
        <f>F82*F83</f>
        <v>0</v>
      </c>
      <c r="H84" s="97"/>
      <c r="J84" s="36"/>
    </row>
    <row r="85" spans="1:24" s="2" customFormat="1" ht="74.25" customHeight="1">
      <c r="A85" s="23"/>
      <c r="B85" s="120" t="s">
        <v>82</v>
      </c>
      <c r="C85" s="121" t="s">
        <v>79</v>
      </c>
      <c r="D85" s="136"/>
      <c r="E85" s="121" t="s">
        <v>80</v>
      </c>
      <c r="F85" s="111"/>
      <c r="G85" s="79"/>
      <c r="H85" s="79"/>
      <c r="I85" s="7"/>
      <c r="J85" s="13"/>
      <c r="K85" s="7"/>
      <c r="L85" s="7"/>
      <c r="M85" s="7"/>
      <c r="N85" s="7"/>
      <c r="O85" s="7"/>
      <c r="P85" s="7"/>
      <c r="Q85" s="7"/>
    </row>
    <row r="86" spans="1:24" s="2" customFormat="1" ht="28.5" customHeight="1">
      <c r="A86" s="23"/>
      <c r="B86" s="351" t="s">
        <v>103</v>
      </c>
      <c r="C86" s="348"/>
      <c r="D86" s="348"/>
      <c r="E86" s="348"/>
      <c r="F86" s="202">
        <f>F84-F85</f>
        <v>0</v>
      </c>
      <c r="G86" s="79"/>
      <c r="H86" s="79"/>
      <c r="I86" s="7"/>
      <c r="J86" s="13"/>
      <c r="K86" s="7"/>
      <c r="L86" s="7"/>
      <c r="M86" s="7"/>
      <c r="N86" s="7"/>
      <c r="O86" s="7"/>
      <c r="P86" s="7"/>
      <c r="Q86" s="7"/>
    </row>
    <row r="87" spans="1:24" s="15" customFormat="1" ht="28.5" customHeight="1">
      <c r="A87" s="22"/>
      <c r="B87" s="351" t="s">
        <v>129</v>
      </c>
      <c r="C87" s="348"/>
      <c r="D87" s="348"/>
      <c r="E87" s="348"/>
      <c r="F87" s="111"/>
      <c r="G87" s="215" t="str">
        <f>IF(F87&gt;F86,"Requested subsidy above maximum", "" )</f>
        <v/>
      </c>
      <c r="J87" s="36"/>
    </row>
    <row r="88" spans="1:24" s="15" customFormat="1" ht="36" customHeight="1">
      <c r="A88" s="22"/>
      <c r="E88" s="16"/>
      <c r="G88" s="16"/>
      <c r="H88" s="97"/>
      <c r="J88" s="36"/>
    </row>
    <row r="89" spans="1:24" s="15" customFormat="1" ht="29.25" customHeight="1">
      <c r="A89" s="23" t="s">
        <v>75</v>
      </c>
      <c r="B89" s="109" t="s">
        <v>76</v>
      </c>
      <c r="C89" s="7"/>
      <c r="D89" s="7"/>
      <c r="E89" s="10"/>
      <c r="F89" s="7"/>
      <c r="G89" s="20"/>
      <c r="H89" s="104"/>
      <c r="J89" s="36"/>
    </row>
    <row r="90" spans="1:24" s="15" customFormat="1" ht="29.25" customHeight="1">
      <c r="A90" s="23"/>
      <c r="B90" s="347" t="s">
        <v>127</v>
      </c>
      <c r="C90" s="348"/>
      <c r="D90" s="348"/>
      <c r="E90" s="348"/>
      <c r="F90" s="197">
        <f>F80-F87</f>
        <v>0</v>
      </c>
      <c r="H90" s="12"/>
      <c r="J90" s="36"/>
    </row>
    <row r="91" spans="1:24" s="15" customFormat="1" ht="29.25" customHeight="1">
      <c r="A91" s="23"/>
      <c r="B91" s="347" t="s">
        <v>123</v>
      </c>
      <c r="C91" s="348"/>
      <c r="D91" s="348"/>
      <c r="E91" s="348"/>
      <c r="F91" s="197">
        <f>F85</f>
        <v>0</v>
      </c>
      <c r="H91" s="12"/>
      <c r="J91" s="36"/>
    </row>
    <row r="92" spans="1:24" s="15" customFormat="1" ht="29.25" customHeight="1">
      <c r="A92" s="23"/>
      <c r="B92" s="352" t="s">
        <v>124</v>
      </c>
      <c r="C92" s="353"/>
      <c r="D92" s="353"/>
      <c r="E92" s="354"/>
      <c r="F92" s="197">
        <f>F81</f>
        <v>0</v>
      </c>
      <c r="H92" s="12"/>
      <c r="J92" s="36"/>
    </row>
    <row r="93" spans="1:24" s="15" customFormat="1" ht="29.25" customHeight="1">
      <c r="A93" s="23"/>
      <c r="B93" s="351" t="s">
        <v>125</v>
      </c>
      <c r="C93" s="348"/>
      <c r="D93" s="348"/>
      <c r="E93" s="348"/>
      <c r="F93" s="197">
        <f>H23+J50</f>
        <v>0</v>
      </c>
      <c r="H93" s="12"/>
      <c r="J93" s="36"/>
    </row>
    <row r="94" spans="1:24" s="15" customFormat="1" ht="29.25" customHeight="1">
      <c r="A94" s="23"/>
      <c r="B94" s="355" t="s">
        <v>122</v>
      </c>
      <c r="C94" s="356"/>
      <c r="D94" s="356"/>
      <c r="E94" s="357"/>
      <c r="F94" s="203">
        <f>F90-F91-F92-F93</f>
        <v>0</v>
      </c>
      <c r="H94" s="12"/>
      <c r="J94" s="36"/>
    </row>
    <row r="95" spans="1:24" s="15" customFormat="1" ht="100.5" customHeight="1">
      <c r="A95" s="22"/>
      <c r="B95" s="345" t="str">
        <f>IF( F94&gt;0, "To substantiate your ability to pay this own contribution from working capital, please attach the most recent financial statement to your subsidy application.
The balance sheet and profit and loss account should be in English or Dutch","")</f>
        <v/>
      </c>
      <c r="C95" s="346"/>
      <c r="D95" s="346"/>
      <c r="E95" s="346"/>
      <c r="G95" s="16"/>
      <c r="H95" s="12"/>
      <c r="J95" s="36"/>
      <c r="R95" s="1"/>
      <c r="S95" s="1"/>
      <c r="T95" s="1"/>
      <c r="U95" s="1"/>
      <c r="V95" s="1"/>
      <c r="W95" s="1"/>
      <c r="X95" s="1"/>
    </row>
    <row r="96" spans="1:24" s="15" customFormat="1" ht="100.5" customHeight="1">
      <c r="A96" s="22"/>
      <c r="E96" s="16"/>
      <c r="G96" s="16"/>
      <c r="H96" s="12"/>
      <c r="J96" s="36"/>
      <c r="R96" s="1"/>
      <c r="S96" s="1"/>
      <c r="T96" s="1"/>
      <c r="U96" s="1"/>
      <c r="V96" s="1"/>
      <c r="W96" s="1"/>
      <c r="X96" s="1"/>
    </row>
    <row r="97" spans="1:24" s="15" customFormat="1" ht="100.5" customHeight="1">
      <c r="A97" s="22"/>
      <c r="E97" s="16"/>
      <c r="G97" s="16"/>
      <c r="H97" s="12"/>
      <c r="J97" s="36"/>
      <c r="R97" s="1"/>
      <c r="S97" s="1"/>
      <c r="T97" s="1"/>
      <c r="U97" s="1"/>
      <c r="V97" s="1"/>
      <c r="W97" s="1"/>
      <c r="X97" s="1"/>
    </row>
    <row r="98" spans="1:24" s="15" customFormat="1" ht="100.5" customHeight="1">
      <c r="A98" s="22"/>
      <c r="E98" s="16"/>
      <c r="G98" s="16"/>
      <c r="H98" s="12"/>
      <c r="J98" s="36"/>
      <c r="R98" s="1"/>
      <c r="S98" s="1"/>
      <c r="T98" s="1"/>
      <c r="U98" s="1"/>
      <c r="V98" s="1"/>
      <c r="W98" s="1"/>
      <c r="X98" s="1"/>
    </row>
    <row r="99" spans="1:24" s="15" customFormat="1" ht="100.5" customHeight="1">
      <c r="A99" s="22"/>
      <c r="E99" s="16"/>
      <c r="G99" s="16"/>
      <c r="H99" s="12"/>
      <c r="J99" s="36"/>
      <c r="R99" s="1"/>
      <c r="S99" s="1"/>
      <c r="T99" s="1"/>
      <c r="U99" s="1"/>
      <c r="V99" s="1"/>
      <c r="W99" s="1"/>
      <c r="X99" s="1"/>
    </row>
    <row r="100" spans="1:24" s="15" customFormat="1" ht="100.5" customHeight="1">
      <c r="A100" s="22"/>
      <c r="E100" s="16"/>
      <c r="G100" s="16"/>
      <c r="H100" s="12"/>
      <c r="J100" s="36"/>
      <c r="R100" s="1"/>
      <c r="S100" s="1"/>
      <c r="T100" s="1"/>
      <c r="U100" s="1"/>
      <c r="V100" s="1"/>
      <c r="W100" s="1"/>
      <c r="X100" s="1"/>
    </row>
    <row r="101" spans="1:24" s="15" customFormat="1" ht="100.5" customHeight="1">
      <c r="A101" s="22"/>
      <c r="E101" s="16"/>
      <c r="G101" s="16"/>
      <c r="H101" s="12"/>
      <c r="J101" s="36"/>
      <c r="R101" s="1"/>
      <c r="S101" s="1"/>
      <c r="T101" s="1"/>
      <c r="U101" s="1"/>
      <c r="V101" s="1"/>
      <c r="W101" s="1"/>
      <c r="X101" s="1"/>
    </row>
    <row r="102" spans="1:24" s="15" customFormat="1" ht="100.5" customHeight="1">
      <c r="A102" s="22"/>
      <c r="E102" s="16"/>
      <c r="G102" s="16"/>
      <c r="H102" s="12"/>
      <c r="J102" s="36"/>
      <c r="R102" s="1"/>
      <c r="S102" s="1"/>
      <c r="T102" s="1"/>
      <c r="U102" s="1"/>
      <c r="V102" s="1"/>
      <c r="W102" s="1"/>
      <c r="X102" s="1"/>
    </row>
    <row r="103" spans="1:24" s="15" customFormat="1" ht="100.5" customHeight="1">
      <c r="A103" s="22"/>
      <c r="E103" s="16"/>
      <c r="G103" s="16"/>
      <c r="H103" s="12"/>
      <c r="J103" s="36"/>
      <c r="R103" s="1"/>
      <c r="S103" s="1"/>
      <c r="T103" s="1"/>
      <c r="U103" s="1"/>
      <c r="V103" s="1"/>
      <c r="W103" s="1"/>
      <c r="X103" s="1"/>
    </row>
    <row r="104" spans="1:24" s="15" customFormat="1" ht="15.6" customHeight="1">
      <c r="A104" s="22"/>
      <c r="E104" s="16"/>
      <c r="G104" s="16"/>
      <c r="H104" s="12"/>
      <c r="J104" s="36"/>
      <c r="R104" s="1"/>
      <c r="S104" s="1"/>
      <c r="T104" s="1"/>
      <c r="U104" s="1"/>
      <c r="V104" s="1"/>
      <c r="W104" s="1"/>
      <c r="X104" s="1"/>
    </row>
    <row r="105" spans="1:24" s="15" customFormat="1" ht="15.6" customHeight="1">
      <c r="A105" s="22"/>
      <c r="E105" s="16"/>
      <c r="G105" s="16"/>
      <c r="H105" s="12"/>
      <c r="J105" s="36"/>
      <c r="R105" s="1"/>
      <c r="S105" s="1"/>
      <c r="T105" s="1"/>
      <c r="U105" s="1"/>
      <c r="V105" s="1"/>
      <c r="W105" s="1"/>
      <c r="X105" s="1"/>
    </row>
    <row r="106" spans="1:24" s="15" customFormat="1" ht="15.6" customHeight="1">
      <c r="A106" s="22"/>
      <c r="E106" s="16"/>
      <c r="G106" s="16"/>
      <c r="H106" s="12"/>
      <c r="J106" s="36"/>
      <c r="R106" s="1"/>
      <c r="S106" s="1"/>
      <c r="T106" s="1"/>
      <c r="U106" s="1"/>
      <c r="V106" s="1"/>
      <c r="W106" s="1"/>
      <c r="X106" s="1"/>
    </row>
    <row r="107" spans="1:24" s="15" customFormat="1" ht="15.6" customHeight="1">
      <c r="A107" s="22"/>
      <c r="E107" s="16"/>
      <c r="G107" s="16"/>
      <c r="H107" s="12"/>
      <c r="J107" s="36"/>
      <c r="R107" s="1"/>
      <c r="S107" s="1"/>
      <c r="T107" s="1"/>
      <c r="U107" s="1"/>
      <c r="V107" s="1"/>
      <c r="W107" s="1"/>
      <c r="X107" s="1"/>
    </row>
    <row r="108" spans="1:24" s="15" customFormat="1" ht="15.6" customHeight="1">
      <c r="A108" s="22"/>
      <c r="E108" s="16"/>
      <c r="G108" s="16"/>
      <c r="H108" s="12"/>
      <c r="J108" s="36"/>
      <c r="R108" s="1"/>
      <c r="S108" s="1"/>
      <c r="T108" s="1"/>
      <c r="U108" s="1"/>
      <c r="V108" s="1"/>
      <c r="W108" s="1"/>
      <c r="X108" s="1"/>
    </row>
    <row r="109" spans="1:24" s="15" customFormat="1" ht="15.6" customHeight="1">
      <c r="A109" s="22"/>
      <c r="E109" s="16"/>
      <c r="G109" s="16"/>
      <c r="H109" s="12"/>
      <c r="J109" s="36"/>
      <c r="R109" s="1"/>
      <c r="S109" s="1"/>
      <c r="T109" s="1"/>
      <c r="U109" s="1"/>
      <c r="V109" s="1"/>
      <c r="W109" s="1"/>
      <c r="X109" s="1"/>
    </row>
  </sheetData>
  <sheetProtection algorithmName="SHA-512" hashValue="kMt1Nx0Z1NRC/uRCxg3IryhQcjQo0QRIIMTaoBT4tsjIuftJ7+utSGhtgu54jTLLZUbMohKSJpXE9bx0SLvZow==" saltValue="EOQuf59ehOD+cSfhmHTCzQ==" spinCount="100000" sheet="1" selectLockedCells="1"/>
  <mergeCells count="36">
    <mergeCell ref="B31:C31"/>
    <mergeCell ref="C3:E3"/>
    <mergeCell ref="C4:E4"/>
    <mergeCell ref="C5:E5"/>
    <mergeCell ref="C6:E6"/>
    <mergeCell ref="C7:E7"/>
    <mergeCell ref="B9:F9"/>
    <mergeCell ref="B26:C26"/>
    <mergeCell ref="B27:C27"/>
    <mergeCell ref="B28:C28"/>
    <mergeCell ref="B29:C29"/>
    <mergeCell ref="B30:C30"/>
    <mergeCell ref="B75:C75"/>
    <mergeCell ref="B32:C32"/>
    <mergeCell ref="B33:C33"/>
    <mergeCell ref="B34:C34"/>
    <mergeCell ref="B67:C67"/>
    <mergeCell ref="B68:C68"/>
    <mergeCell ref="B69:C69"/>
    <mergeCell ref="B70:C70"/>
    <mergeCell ref="B71:C71"/>
    <mergeCell ref="B72:C72"/>
    <mergeCell ref="B73:C73"/>
    <mergeCell ref="B74:C74"/>
    <mergeCell ref="B95:E95"/>
    <mergeCell ref="B80:E80"/>
    <mergeCell ref="B82:E82"/>
    <mergeCell ref="B83:E83"/>
    <mergeCell ref="B84:E84"/>
    <mergeCell ref="B86:E86"/>
    <mergeCell ref="B87:E87"/>
    <mergeCell ref="B90:E90"/>
    <mergeCell ref="B91:E91"/>
    <mergeCell ref="B92:E92"/>
    <mergeCell ref="B93:E93"/>
    <mergeCell ref="B94:E94"/>
  </mergeCells>
  <conditionalFormatting sqref="B9">
    <cfRule type="cellIs" dxfId="10" priority="9" stopIfTrue="1" operator="equal">
      <formula>"Kies eerst uw systematiek voor de berekening van de subsidiabele kosten"</formula>
    </cfRule>
  </conditionalFormatting>
  <conditionalFormatting sqref="D11:D19">
    <cfRule type="cellIs" dxfId="9" priority="8" operator="equal">
      <formula>65</formula>
    </cfRule>
  </conditionalFormatting>
  <conditionalFormatting sqref="E22">
    <cfRule type="cellIs" dxfId="8" priority="10" stopIfTrue="1" operator="equal">
      <formula>"Opslag algemene kosten (50%)"</formula>
    </cfRule>
  </conditionalFormatting>
  <conditionalFormatting sqref="G22">
    <cfRule type="cellIs" dxfId="7" priority="3" stopIfTrue="1" operator="equal">
      <formula>"Opslag algemene kosten (50%)"</formula>
    </cfRule>
  </conditionalFormatting>
  <conditionalFormatting sqref="G11:H20">
    <cfRule type="containsText" dxfId="6" priority="6" operator="containsText" text="N/a">
      <formula>NOT(ISERROR(SEARCH("N/a",G11)))</formula>
    </cfRule>
  </conditionalFormatting>
  <conditionalFormatting sqref="H22">
    <cfRule type="containsText" dxfId="5" priority="1" operator="containsText" text="N/a">
      <formula>NOT(ISERROR(SEARCH("N/a",H22)))</formula>
    </cfRule>
  </conditionalFormatting>
  <conditionalFormatting sqref="H23">
    <cfRule type="cellIs" dxfId="4" priority="5" operator="greaterThan">
      <formula>0</formula>
    </cfRule>
  </conditionalFormatting>
  <conditionalFormatting sqref="J22">
    <cfRule type="containsText" dxfId="3" priority="2" operator="containsText" text="N/a">
      <formula>NOT(ISERROR(SEARCH("N/a",J22)))</formula>
    </cfRule>
  </conditionalFormatting>
  <conditionalFormatting sqref="J50">
    <cfRule type="cellIs" priority="4" operator="greaterThan">
      <formula>0</formula>
    </cfRule>
  </conditionalFormatting>
  <dataValidations count="2">
    <dataValidation allowBlank="1" showInputMessage="1" showErrorMessage="1" errorTitle="Incorrect input" error="Please choose between SME, research organisation or other." sqref="C6:E7" xr:uid="{6F641A30-B1EA-48DE-841F-0D4B87B4D708}"/>
    <dataValidation type="list" allowBlank="1" showInputMessage="1" showErrorMessage="1" sqref="C40:C48" xr:uid="{8202B4FF-7862-4AD8-92BA-7DB54E9920A7}">
      <formula1>"Existing equipment, Equipment purchased especially for this project"</formula1>
    </dataValidation>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8">
    <tabColor rgb="FFAAF6BE"/>
    <pageSetUpPr fitToPage="1"/>
  </sheetPr>
  <dimension ref="A1:AO330"/>
  <sheetViews>
    <sheetView showGridLines="0" topLeftCell="A7" zoomScale="75" zoomScaleNormal="75" workbookViewId="0">
      <selection activeCell="L12" sqref="L12"/>
    </sheetView>
  </sheetViews>
  <sheetFormatPr defaultColWidth="9" defaultRowHeight="12"/>
  <cols>
    <col min="1" max="1" width="3.625" style="31" customWidth="1"/>
    <col min="2" max="2" width="23.25" style="30" customWidth="1"/>
    <col min="3" max="3" width="37.75" style="30" customWidth="1"/>
    <col min="4" max="4" width="37.5" style="30" customWidth="1"/>
    <col min="5" max="17" width="24.375" style="30" customWidth="1"/>
    <col min="18" max="21" width="38.25" style="31" hidden="1" customWidth="1"/>
    <col min="22" max="40" width="38.25" style="31" customWidth="1"/>
    <col min="41" max="16384" width="9" style="30"/>
  </cols>
  <sheetData>
    <row r="1" spans="1:41" s="47" customFormat="1">
      <c r="K1" s="30"/>
      <c r="L1" s="30"/>
      <c r="M1" s="30"/>
    </row>
    <row r="2" spans="1:41" s="31" customFormat="1" ht="18">
      <c r="B2" s="40" t="s">
        <v>25</v>
      </c>
      <c r="K2" s="30"/>
      <c r="L2" s="30"/>
      <c r="M2" s="30"/>
    </row>
    <row r="3" spans="1:41" s="31" customFormat="1" ht="15.75">
      <c r="F3" s="290" t="str">
        <f>IF(OR(AND('Project and applicant details'!$C$4="Feasibility study",E18&gt;250000),AND($C$4="Pilot project",E18&gt;600000)),"The eligible project costs are above the maximum. You are not eligible for a subsidy.","")</f>
        <v/>
      </c>
      <c r="K3" s="30"/>
      <c r="L3" s="30"/>
      <c r="M3" s="30"/>
    </row>
    <row r="4" spans="1:41" s="32" customFormat="1" ht="15.75">
      <c r="A4" s="33"/>
      <c r="B4" s="146" t="s">
        <v>17</v>
      </c>
      <c r="C4" s="397">
        <f>'Project and applicant details'!C3</f>
        <v>0</v>
      </c>
      <c r="D4" s="398"/>
      <c r="E4" s="33"/>
      <c r="F4" s="291" t="str">
        <f>IF(F3="", 'Budget lead appl.'!B95,"")</f>
        <v/>
      </c>
      <c r="G4" s="33"/>
      <c r="H4" s="33"/>
      <c r="I4" s="33"/>
      <c r="J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row>
    <row r="5" spans="1:41" s="33" customFormat="1" ht="12.75">
      <c r="K5" s="32"/>
      <c r="L5" s="32"/>
      <c r="M5" s="32"/>
    </row>
    <row r="6" spans="1:41" s="32" customFormat="1" ht="18">
      <c r="A6" s="33"/>
      <c r="B6" s="390" t="s">
        <v>26</v>
      </c>
      <c r="C6" s="391"/>
      <c r="D6" s="391"/>
      <c r="E6" s="390" t="s">
        <v>144</v>
      </c>
      <c r="F6" s="391"/>
      <c r="G6" s="391"/>
      <c r="H6" s="392" t="s">
        <v>145</v>
      </c>
      <c r="I6" s="393"/>
      <c r="J6" s="394"/>
      <c r="K6" s="394"/>
      <c r="L6" s="395"/>
      <c r="M6" s="384" t="s">
        <v>146</v>
      </c>
      <c r="N6" s="386"/>
      <c r="O6" s="386"/>
      <c r="P6" s="386"/>
      <c r="Q6" s="387"/>
      <c r="R6" s="40"/>
      <c r="S6" s="33"/>
      <c r="T6" s="33"/>
      <c r="U6" s="33"/>
      <c r="V6" s="33"/>
      <c r="W6" s="33"/>
      <c r="X6" s="33"/>
      <c r="Y6" s="33"/>
      <c r="Z6" s="33"/>
      <c r="AA6" s="33"/>
      <c r="AB6" s="33"/>
      <c r="AC6" s="33"/>
      <c r="AD6" s="33"/>
      <c r="AE6" s="33"/>
      <c r="AF6" s="33"/>
      <c r="AG6" s="33"/>
      <c r="AH6" s="33"/>
      <c r="AI6" s="33"/>
      <c r="AJ6" s="33"/>
      <c r="AK6" s="33"/>
      <c r="AL6" s="33"/>
      <c r="AM6" s="33"/>
      <c r="AN6" s="33"/>
    </row>
    <row r="7" spans="1:41" s="32" customFormat="1" ht="18">
      <c r="A7" s="33"/>
      <c r="B7" s="399" t="s">
        <v>27</v>
      </c>
      <c r="C7" s="401" t="s">
        <v>28</v>
      </c>
      <c r="D7" s="401" t="s">
        <v>29</v>
      </c>
      <c r="E7" s="388" t="s">
        <v>142</v>
      </c>
      <c r="F7" s="388" t="s">
        <v>141</v>
      </c>
      <c r="G7" s="388" t="s">
        <v>143</v>
      </c>
      <c r="H7" s="388" t="s">
        <v>30</v>
      </c>
      <c r="I7" s="388" t="s">
        <v>148</v>
      </c>
      <c r="J7" s="388" t="s">
        <v>111</v>
      </c>
      <c r="K7" s="388" t="s">
        <v>149</v>
      </c>
      <c r="L7" s="396" t="s">
        <v>78</v>
      </c>
      <c r="M7" s="388" t="s">
        <v>147</v>
      </c>
      <c r="N7" s="388" t="s">
        <v>138</v>
      </c>
      <c r="O7" s="388" t="s">
        <v>139</v>
      </c>
      <c r="P7" s="388" t="s">
        <v>140</v>
      </c>
      <c r="Q7" s="384" t="s">
        <v>77</v>
      </c>
      <c r="R7" s="40"/>
      <c r="S7" s="33"/>
      <c r="T7" s="33"/>
      <c r="U7" s="33"/>
      <c r="V7" s="33"/>
      <c r="W7" s="33"/>
      <c r="X7" s="33"/>
      <c r="Y7" s="33"/>
      <c r="Z7" s="33"/>
      <c r="AA7" s="33"/>
      <c r="AB7" s="33"/>
      <c r="AC7" s="33"/>
      <c r="AD7" s="33"/>
      <c r="AE7" s="33"/>
      <c r="AF7" s="33"/>
      <c r="AG7" s="33"/>
      <c r="AH7" s="33"/>
      <c r="AI7" s="33"/>
      <c r="AJ7" s="33"/>
      <c r="AK7" s="33"/>
      <c r="AL7" s="33"/>
      <c r="AM7" s="33"/>
      <c r="AN7" s="33"/>
    </row>
    <row r="8" spans="1:41" s="32" customFormat="1" ht="18">
      <c r="A8" s="33"/>
      <c r="B8" s="400"/>
      <c r="C8" s="400"/>
      <c r="D8" s="400"/>
      <c r="E8" s="389"/>
      <c r="F8" s="389"/>
      <c r="G8" s="389"/>
      <c r="H8" s="389"/>
      <c r="I8" s="389"/>
      <c r="J8" s="389"/>
      <c r="K8" s="389"/>
      <c r="L8" s="385"/>
      <c r="M8" s="389"/>
      <c r="N8" s="389"/>
      <c r="O8" s="389"/>
      <c r="P8" s="389"/>
      <c r="Q8" s="385"/>
      <c r="R8" s="40"/>
      <c r="S8" s="33"/>
      <c r="T8" s="33"/>
      <c r="U8" s="33"/>
      <c r="V8" s="33"/>
      <c r="W8" s="33"/>
      <c r="X8" s="33"/>
      <c r="Y8" s="33"/>
      <c r="Z8" s="33"/>
      <c r="AA8" s="33"/>
      <c r="AB8" s="33"/>
      <c r="AC8" s="33"/>
      <c r="AD8" s="33"/>
      <c r="AE8" s="33"/>
      <c r="AF8" s="33"/>
      <c r="AG8" s="33"/>
      <c r="AH8" s="33"/>
      <c r="AI8" s="33"/>
      <c r="AJ8" s="33"/>
      <c r="AK8" s="33"/>
      <c r="AL8" s="33"/>
      <c r="AM8" s="33"/>
      <c r="AN8" s="33"/>
    </row>
    <row r="9" spans="1:41" s="32" customFormat="1" ht="18">
      <c r="A9" s="33"/>
      <c r="B9" s="400"/>
      <c r="C9" s="400"/>
      <c r="D9" s="400"/>
      <c r="E9" s="389"/>
      <c r="F9" s="389"/>
      <c r="G9" s="389"/>
      <c r="H9" s="389"/>
      <c r="I9" s="389"/>
      <c r="J9" s="389"/>
      <c r="K9" s="389"/>
      <c r="L9" s="385"/>
      <c r="M9" s="389"/>
      <c r="N9" s="389"/>
      <c r="O9" s="389"/>
      <c r="P9" s="389"/>
      <c r="Q9" s="385"/>
      <c r="R9" s="40"/>
      <c r="S9" s="33"/>
      <c r="T9" s="33"/>
      <c r="U9" s="33"/>
      <c r="V9" s="33"/>
      <c r="W9" s="33"/>
      <c r="X9" s="33"/>
      <c r="Y9" s="33"/>
      <c r="Z9" s="33"/>
      <c r="AA9" s="33"/>
      <c r="AB9" s="33"/>
      <c r="AC9" s="33"/>
      <c r="AD9" s="33"/>
      <c r="AE9" s="33"/>
      <c r="AF9" s="33"/>
      <c r="AG9" s="33"/>
      <c r="AH9" s="33"/>
      <c r="AI9" s="33"/>
      <c r="AJ9" s="33"/>
      <c r="AK9" s="33"/>
      <c r="AL9" s="33"/>
      <c r="AM9" s="33"/>
      <c r="AN9" s="33"/>
    </row>
    <row r="10" spans="1:41" s="32" customFormat="1" ht="42" customHeight="1">
      <c r="A10" s="33"/>
      <c r="B10" s="217" t="str">
        <f>'Project and applicant details'!B10</f>
        <v xml:space="preserve">Lead applicant </v>
      </c>
      <c r="C10" s="218">
        <f>'Project and applicant details'!C10</f>
        <v>0</v>
      </c>
      <c r="D10" s="218" t="str">
        <f>IF('Project and applicant details'!$D10="","",'Project and applicant details'!$D10)</f>
        <v/>
      </c>
      <c r="E10" s="219">
        <f>'Budget lead appl.'!F80</f>
        <v>0</v>
      </c>
      <c r="F10" s="219">
        <f>'Budget lead appl.'!F81</f>
        <v>0</v>
      </c>
      <c r="G10" s="219">
        <f>'Budget lead appl.'!F82</f>
        <v>0</v>
      </c>
      <c r="H10" s="220" t="str">
        <f>'Budget lead appl.'!F83</f>
        <v/>
      </c>
      <c r="I10" s="219">
        <f>'Budget lead appl.'!F84</f>
        <v>0</v>
      </c>
      <c r="J10" s="219">
        <f>'Budget lead appl.'!F85</f>
        <v>0</v>
      </c>
      <c r="K10" s="219">
        <f>'Budget lead appl.'!F86</f>
        <v>0</v>
      </c>
      <c r="L10" s="222">
        <f>'Budget lead appl.'!F87</f>
        <v>0</v>
      </c>
      <c r="M10" s="219">
        <f>$F10</f>
        <v>0</v>
      </c>
      <c r="N10" s="219">
        <f>$J10</f>
        <v>0</v>
      </c>
      <c r="O10" s="219">
        <f>'Budget lead appl.'!F93</f>
        <v>0</v>
      </c>
      <c r="P10" s="219">
        <f>'Budget lead appl.'!F94</f>
        <v>0</v>
      </c>
      <c r="Q10" s="216">
        <f>$M10+$N10+$O10+$P10</f>
        <v>0</v>
      </c>
      <c r="R10" s="33"/>
      <c r="S10" s="33"/>
      <c r="T10" s="33"/>
      <c r="U10" s="33"/>
      <c r="V10" s="33"/>
      <c r="W10" s="33"/>
      <c r="X10" s="33"/>
      <c r="Y10" s="33"/>
      <c r="Z10" s="33"/>
      <c r="AA10" s="33"/>
      <c r="AB10" s="33"/>
      <c r="AC10" s="33"/>
      <c r="AD10" s="33"/>
      <c r="AE10" s="33"/>
      <c r="AF10" s="33"/>
      <c r="AG10" s="33"/>
      <c r="AH10" s="33"/>
      <c r="AI10" s="33"/>
      <c r="AJ10" s="33"/>
      <c r="AK10" s="33"/>
      <c r="AL10" s="33"/>
      <c r="AM10" s="33"/>
      <c r="AN10" s="33"/>
    </row>
    <row r="11" spans="1:41" s="32" customFormat="1" ht="42" customHeight="1">
      <c r="A11" s="33"/>
      <c r="B11" s="217" t="str">
        <f>'Project and applicant details'!B11</f>
        <v>Partner 1</v>
      </c>
      <c r="C11" s="218" t="str">
        <f>IF('Project and applicant details'!$C11="","",'Project and applicant details'!$C11)</f>
        <v/>
      </c>
      <c r="D11" s="218" t="str">
        <f>IF('Project and applicant details'!$D11="","",'Project and applicant details'!$D11)</f>
        <v/>
      </c>
      <c r="E11" s="219">
        <f>IF('Partner 1'!$F$80="","",'Partner 1'!$F$80)</f>
        <v>0</v>
      </c>
      <c r="F11" s="219">
        <f>'Partner 1'!F81</f>
        <v>0</v>
      </c>
      <c r="G11" s="219">
        <f>'Partner 1'!F82</f>
        <v>0</v>
      </c>
      <c r="H11" s="220" t="str">
        <f>'Partner 1'!F83</f>
        <v/>
      </c>
      <c r="I11" s="219">
        <f>'Partner 1'!F84</f>
        <v>0</v>
      </c>
      <c r="J11" s="219">
        <f>'Partner 1'!F85</f>
        <v>0</v>
      </c>
      <c r="K11" s="219">
        <f>'Partner 1'!F86</f>
        <v>0</v>
      </c>
      <c r="L11" s="222">
        <f>'Partner 1'!F87</f>
        <v>0</v>
      </c>
      <c r="M11" s="219">
        <f t="shared" ref="M11:M17" si="0">$F11</f>
        <v>0</v>
      </c>
      <c r="N11" s="219">
        <f t="shared" ref="N11:N17" si="1">$J11</f>
        <v>0</v>
      </c>
      <c r="O11" s="219">
        <f>'Partner 1'!F93</f>
        <v>0</v>
      </c>
      <c r="P11" s="219">
        <f>'Partner 1'!F94</f>
        <v>0</v>
      </c>
      <c r="Q11" s="216">
        <f t="shared" ref="Q11:Q17" si="2">$M11+$N11+$O11+$P11</f>
        <v>0</v>
      </c>
      <c r="R11" s="33"/>
      <c r="S11" s="33"/>
      <c r="T11" s="33"/>
      <c r="U11" s="33"/>
      <c r="V11" s="33"/>
      <c r="W11" s="33"/>
      <c r="X11" s="33"/>
      <c r="Y11" s="33"/>
      <c r="Z11" s="33"/>
      <c r="AA11" s="33"/>
      <c r="AB11" s="33"/>
      <c r="AC11" s="33"/>
      <c r="AD11" s="33"/>
      <c r="AE11" s="33"/>
      <c r="AF11" s="33"/>
      <c r="AG11" s="33"/>
      <c r="AH11" s="33"/>
      <c r="AI11" s="33"/>
      <c r="AJ11" s="33"/>
      <c r="AK11" s="33"/>
      <c r="AL11" s="33"/>
      <c r="AM11" s="33"/>
      <c r="AN11" s="33"/>
    </row>
    <row r="12" spans="1:41" s="32" customFormat="1" ht="42" customHeight="1">
      <c r="A12" s="33"/>
      <c r="B12" s="217" t="str">
        <f>'Project and applicant details'!B12</f>
        <v>Partner 2</v>
      </c>
      <c r="C12" s="218" t="str">
        <f>IF('Project and applicant details'!$C12="","",'Project and applicant details'!$C12)</f>
        <v/>
      </c>
      <c r="D12" s="218" t="str">
        <f>IF('Project and applicant details'!$D12="","",'Project and applicant details'!$D12)</f>
        <v/>
      </c>
      <c r="E12" s="219">
        <f>IF('Partner 2'!$F$80="","",'Partner 2'!$F$80)</f>
        <v>0</v>
      </c>
      <c r="F12" s="219">
        <f>'Partner 2'!F81</f>
        <v>0</v>
      </c>
      <c r="G12" s="219">
        <f>'Partner 2'!F82</f>
        <v>0</v>
      </c>
      <c r="H12" s="220" t="str">
        <f>'Partner 2'!F83</f>
        <v/>
      </c>
      <c r="I12" s="219">
        <f>'Partner 2'!F84</f>
        <v>0</v>
      </c>
      <c r="J12" s="219">
        <f>'Partner 2'!F85</f>
        <v>0</v>
      </c>
      <c r="K12" s="219">
        <f>'Partner 2'!F86</f>
        <v>0</v>
      </c>
      <c r="L12" s="222">
        <f>'Partner 2'!F87</f>
        <v>0</v>
      </c>
      <c r="M12" s="219">
        <f t="shared" si="0"/>
        <v>0</v>
      </c>
      <c r="N12" s="219">
        <f t="shared" si="1"/>
        <v>0</v>
      </c>
      <c r="O12" s="219">
        <f>'Partner 2'!F93</f>
        <v>0</v>
      </c>
      <c r="P12" s="219">
        <f>'Partner 2'!F94</f>
        <v>0</v>
      </c>
      <c r="Q12" s="216">
        <f t="shared" si="2"/>
        <v>0</v>
      </c>
      <c r="R12" s="33"/>
      <c r="S12" s="33"/>
      <c r="T12" s="33"/>
      <c r="U12" s="33"/>
      <c r="V12" s="33"/>
      <c r="W12" s="33"/>
      <c r="X12" s="33"/>
      <c r="Y12" s="33"/>
      <c r="Z12" s="33"/>
      <c r="AA12" s="33"/>
      <c r="AB12" s="33"/>
      <c r="AC12" s="33"/>
      <c r="AD12" s="33"/>
      <c r="AE12" s="33"/>
      <c r="AF12" s="33"/>
      <c r="AG12" s="33"/>
      <c r="AH12" s="33"/>
      <c r="AI12" s="33"/>
      <c r="AJ12" s="33"/>
      <c r="AK12" s="33"/>
      <c r="AL12" s="33"/>
      <c r="AM12" s="33"/>
      <c r="AN12" s="33"/>
    </row>
    <row r="13" spans="1:41" s="32" customFormat="1" ht="42" customHeight="1">
      <c r="A13" s="33"/>
      <c r="B13" s="217" t="str">
        <f>'Project and applicant details'!B13</f>
        <v>Partner 3</v>
      </c>
      <c r="C13" s="218" t="str">
        <f>IF('Project and applicant details'!$C13="","",'Project and applicant details'!$C13)</f>
        <v/>
      </c>
      <c r="D13" s="218" t="str">
        <f>IF('Project and applicant details'!$D13="","",'Project and applicant details'!$D13)</f>
        <v/>
      </c>
      <c r="E13" s="219">
        <f>IF('Partner 3'!$F$80="","",'Partner 3'!$F$80)</f>
        <v>0</v>
      </c>
      <c r="F13" s="219">
        <f>'Partner 3'!F81</f>
        <v>0</v>
      </c>
      <c r="G13" s="219">
        <f>'Partner 3'!F82</f>
        <v>0</v>
      </c>
      <c r="H13" s="220" t="str">
        <f>'Partner 3'!F83</f>
        <v/>
      </c>
      <c r="I13" s="219">
        <f>'Partner 3'!F84</f>
        <v>0</v>
      </c>
      <c r="J13" s="219">
        <f>'Partner 3'!F85</f>
        <v>0</v>
      </c>
      <c r="K13" s="219">
        <f>'Partner 3'!F86</f>
        <v>0</v>
      </c>
      <c r="L13" s="222">
        <f>'Partner 3'!F87</f>
        <v>0</v>
      </c>
      <c r="M13" s="219">
        <f t="shared" si="0"/>
        <v>0</v>
      </c>
      <c r="N13" s="219">
        <f t="shared" si="1"/>
        <v>0</v>
      </c>
      <c r="O13" s="219">
        <f>'Partner 3'!F93</f>
        <v>0</v>
      </c>
      <c r="P13" s="219">
        <f>'Partner 3'!F94</f>
        <v>0</v>
      </c>
      <c r="Q13" s="216">
        <f t="shared" si="2"/>
        <v>0</v>
      </c>
      <c r="R13" s="33"/>
      <c r="S13" s="33"/>
      <c r="T13" s="33"/>
      <c r="U13" s="33"/>
      <c r="V13" s="33"/>
      <c r="W13" s="33"/>
      <c r="X13" s="33"/>
      <c r="Y13" s="33"/>
      <c r="Z13" s="33"/>
      <c r="AA13" s="33"/>
      <c r="AB13" s="33"/>
      <c r="AC13" s="33"/>
      <c r="AD13" s="33"/>
      <c r="AE13" s="33"/>
      <c r="AF13" s="33"/>
      <c r="AG13" s="33"/>
      <c r="AH13" s="33"/>
      <c r="AI13" s="33"/>
      <c r="AJ13" s="33"/>
      <c r="AK13" s="33"/>
      <c r="AL13" s="33"/>
      <c r="AM13" s="33"/>
      <c r="AN13" s="33"/>
    </row>
    <row r="14" spans="1:41" s="32" customFormat="1" ht="42" customHeight="1">
      <c r="A14" s="33"/>
      <c r="B14" s="217" t="str">
        <f>'Project and applicant details'!B14</f>
        <v>Partner 4</v>
      </c>
      <c r="C14" s="218" t="str">
        <f>IF('Project and applicant details'!$C14="","",'Project and applicant details'!$C14)</f>
        <v/>
      </c>
      <c r="D14" s="218" t="str">
        <f>IF('Project and applicant details'!$D14="","",'Project and applicant details'!$D14)</f>
        <v/>
      </c>
      <c r="E14" s="219">
        <f>IF('Partner 4'!$F$80="","",'Partner 4'!$F$80)</f>
        <v>0</v>
      </c>
      <c r="F14" s="219">
        <f>'Partner 4'!F81</f>
        <v>0</v>
      </c>
      <c r="G14" s="219">
        <f>'Partner 4'!F82</f>
        <v>0</v>
      </c>
      <c r="H14" s="220" t="str">
        <f>'Partner 4'!F83</f>
        <v/>
      </c>
      <c r="I14" s="219">
        <f>'Partner 4'!F84</f>
        <v>0</v>
      </c>
      <c r="J14" s="219">
        <f>'Partner 4'!F85</f>
        <v>0</v>
      </c>
      <c r="K14" s="219">
        <f>'Partner 4'!F86</f>
        <v>0</v>
      </c>
      <c r="L14" s="222">
        <f>'Partner 4'!F87</f>
        <v>0</v>
      </c>
      <c r="M14" s="219">
        <f t="shared" si="0"/>
        <v>0</v>
      </c>
      <c r="N14" s="219">
        <f t="shared" si="1"/>
        <v>0</v>
      </c>
      <c r="O14" s="219">
        <f>'Partner 4'!F93</f>
        <v>0</v>
      </c>
      <c r="P14" s="219">
        <f>'Partner 4'!F94</f>
        <v>0</v>
      </c>
      <c r="Q14" s="216">
        <f t="shared" si="2"/>
        <v>0</v>
      </c>
      <c r="R14" s="33"/>
      <c r="S14" s="33"/>
      <c r="T14" s="33"/>
      <c r="U14" s="33"/>
      <c r="V14" s="33"/>
      <c r="W14" s="33"/>
      <c r="X14" s="33"/>
      <c r="Y14" s="33"/>
      <c r="Z14" s="33"/>
      <c r="AA14" s="33"/>
      <c r="AB14" s="33"/>
      <c r="AC14" s="33"/>
      <c r="AD14" s="33"/>
      <c r="AE14" s="33"/>
      <c r="AF14" s="33"/>
      <c r="AG14" s="33"/>
      <c r="AH14" s="33"/>
      <c r="AI14" s="33"/>
      <c r="AJ14" s="33"/>
      <c r="AK14" s="33"/>
      <c r="AL14" s="33"/>
      <c r="AM14" s="33"/>
      <c r="AN14" s="33"/>
    </row>
    <row r="15" spans="1:41" s="32" customFormat="1" ht="42" customHeight="1">
      <c r="A15" s="33"/>
      <c r="B15" s="217" t="str">
        <f>'Project and applicant details'!B15</f>
        <v>Partner 5</v>
      </c>
      <c r="C15" s="218" t="str">
        <f>IF('Project and applicant details'!$C15="","",'Project and applicant details'!$C15)</f>
        <v/>
      </c>
      <c r="D15" s="218" t="str">
        <f>IF('Project and applicant details'!$D15="","",'Project and applicant details'!$D15)</f>
        <v/>
      </c>
      <c r="E15" s="219">
        <f>IF('Partner 5'!$F$80="","",'Partner 5'!$F$80)</f>
        <v>0</v>
      </c>
      <c r="F15" s="219">
        <f>'Partner 5'!F81</f>
        <v>0</v>
      </c>
      <c r="G15" s="219">
        <f>'Partner 5'!F82</f>
        <v>0</v>
      </c>
      <c r="H15" s="220" t="str">
        <f>'Partner 5'!F83</f>
        <v/>
      </c>
      <c r="I15" s="219">
        <f>'Partner 5'!F84</f>
        <v>0</v>
      </c>
      <c r="J15" s="219">
        <f>'Partner 5'!F85</f>
        <v>0</v>
      </c>
      <c r="K15" s="219">
        <f>'Partner 5'!F86</f>
        <v>0</v>
      </c>
      <c r="L15" s="222">
        <f>'Partner 5'!F87</f>
        <v>0</v>
      </c>
      <c r="M15" s="219">
        <f t="shared" si="0"/>
        <v>0</v>
      </c>
      <c r="N15" s="219">
        <f t="shared" si="1"/>
        <v>0</v>
      </c>
      <c r="O15" s="219">
        <f>'Partner 5'!F93</f>
        <v>0</v>
      </c>
      <c r="P15" s="219">
        <f>'Partner 5'!F94</f>
        <v>0</v>
      </c>
      <c r="Q15" s="216">
        <f t="shared" si="2"/>
        <v>0</v>
      </c>
      <c r="R15" s="33"/>
      <c r="S15" s="33"/>
      <c r="T15" s="33"/>
      <c r="U15" s="33"/>
      <c r="V15" s="33"/>
      <c r="W15" s="33"/>
      <c r="X15" s="33"/>
      <c r="Y15" s="33"/>
      <c r="Z15" s="33"/>
      <c r="AA15" s="33"/>
      <c r="AB15" s="33"/>
      <c r="AC15" s="33"/>
      <c r="AD15" s="33"/>
      <c r="AE15" s="33"/>
      <c r="AF15" s="33"/>
      <c r="AG15" s="33"/>
      <c r="AH15" s="33"/>
      <c r="AI15" s="33"/>
      <c r="AJ15" s="33"/>
      <c r="AK15" s="33"/>
      <c r="AL15" s="33"/>
      <c r="AM15" s="33"/>
      <c r="AN15" s="33"/>
    </row>
    <row r="16" spans="1:41" s="32" customFormat="1" ht="42" customHeight="1">
      <c r="A16" s="33"/>
      <c r="B16" s="217" t="str">
        <f>'Project and applicant details'!B16</f>
        <v>Partner 6</v>
      </c>
      <c r="C16" s="218" t="str">
        <f>IF('Project and applicant details'!$C16="","",'Project and applicant details'!$C16)</f>
        <v/>
      </c>
      <c r="D16" s="218" t="str">
        <f>IF('Project and applicant details'!$D16="","",'Project and applicant details'!$D16)</f>
        <v/>
      </c>
      <c r="E16" s="219">
        <f>IF('Partner 6'!$F$80="","",'Partner 6'!$F$80)</f>
        <v>0</v>
      </c>
      <c r="F16" s="219">
        <f>'Partner 6'!F81</f>
        <v>0</v>
      </c>
      <c r="G16" s="219">
        <f>'Partner 6'!F82</f>
        <v>0</v>
      </c>
      <c r="H16" s="220" t="str">
        <f>'Partner 6'!F83</f>
        <v/>
      </c>
      <c r="I16" s="219">
        <f>'Partner 6'!F84</f>
        <v>0</v>
      </c>
      <c r="J16" s="219">
        <f>'Partner 6'!F85</f>
        <v>0</v>
      </c>
      <c r="K16" s="219">
        <f>'Partner 6'!F86</f>
        <v>0</v>
      </c>
      <c r="L16" s="222">
        <f>'Partner 6'!F87</f>
        <v>0</v>
      </c>
      <c r="M16" s="219">
        <f t="shared" si="0"/>
        <v>0</v>
      </c>
      <c r="N16" s="219">
        <f t="shared" si="1"/>
        <v>0</v>
      </c>
      <c r="O16" s="219">
        <f>'Partner 6'!F93</f>
        <v>0</v>
      </c>
      <c r="P16" s="219">
        <f>'Partner 6'!F94</f>
        <v>0</v>
      </c>
      <c r="Q16" s="216">
        <f t="shared" si="2"/>
        <v>0</v>
      </c>
      <c r="R16" s="33"/>
      <c r="S16" s="33"/>
      <c r="T16" s="33"/>
      <c r="U16" s="33"/>
      <c r="V16" s="33"/>
      <c r="W16" s="33"/>
      <c r="X16" s="33"/>
      <c r="Y16" s="33"/>
      <c r="Z16" s="33"/>
      <c r="AA16" s="33"/>
      <c r="AB16" s="33"/>
      <c r="AC16" s="33"/>
      <c r="AD16" s="33"/>
      <c r="AE16" s="33"/>
      <c r="AF16" s="33"/>
      <c r="AG16" s="33"/>
      <c r="AH16" s="33"/>
      <c r="AI16" s="33"/>
      <c r="AJ16" s="33"/>
      <c r="AK16" s="33"/>
      <c r="AL16" s="33"/>
      <c r="AM16" s="33"/>
      <c r="AN16" s="33"/>
    </row>
    <row r="17" spans="1:40" s="32" customFormat="1" ht="42" customHeight="1">
      <c r="A17" s="33"/>
      <c r="B17" s="217" t="str">
        <f>'Project and applicant details'!B17</f>
        <v>Partner 7</v>
      </c>
      <c r="C17" s="218" t="str">
        <f>IF('Project and applicant details'!$C17="","",'Project and applicant details'!$C17)</f>
        <v/>
      </c>
      <c r="D17" s="218" t="str">
        <f>IF('Project and applicant details'!$D17="","",'Project and applicant details'!$D17)</f>
        <v/>
      </c>
      <c r="E17" s="219">
        <f>IF('Partner 7'!$F$80="","",'Partner 7'!$F$80)</f>
        <v>0</v>
      </c>
      <c r="F17" s="219">
        <f>'Partner 7'!F81</f>
        <v>0</v>
      </c>
      <c r="G17" s="219">
        <f>'Partner 7'!F84</f>
        <v>0</v>
      </c>
      <c r="H17" s="220" t="str">
        <f>'Partner 7'!F83</f>
        <v/>
      </c>
      <c r="I17" s="219">
        <f>'Partner 7'!F84</f>
        <v>0</v>
      </c>
      <c r="J17" s="219">
        <f>'Partner 7'!F85</f>
        <v>0</v>
      </c>
      <c r="K17" s="219">
        <f>'Partner 7'!F86</f>
        <v>0</v>
      </c>
      <c r="L17" s="222">
        <f>'Partner 7'!F87</f>
        <v>0</v>
      </c>
      <c r="M17" s="219">
        <f t="shared" si="0"/>
        <v>0</v>
      </c>
      <c r="N17" s="219">
        <f t="shared" si="1"/>
        <v>0</v>
      </c>
      <c r="O17" s="219">
        <f>'Partner 7'!F93</f>
        <v>0</v>
      </c>
      <c r="P17" s="219">
        <f>'Partner 7'!F94</f>
        <v>0</v>
      </c>
      <c r="Q17" s="216">
        <f t="shared" si="2"/>
        <v>0</v>
      </c>
      <c r="R17" s="33"/>
      <c r="S17" s="33"/>
      <c r="T17" s="33"/>
      <c r="U17" s="33"/>
      <c r="V17" s="33"/>
      <c r="W17" s="33"/>
      <c r="X17" s="33"/>
      <c r="Y17" s="33"/>
      <c r="Z17" s="33"/>
      <c r="AA17" s="33"/>
      <c r="AB17" s="33"/>
      <c r="AC17" s="33"/>
      <c r="AD17" s="33"/>
      <c r="AE17" s="33"/>
      <c r="AF17" s="33"/>
      <c r="AG17" s="33"/>
      <c r="AH17" s="33"/>
      <c r="AI17" s="33"/>
      <c r="AJ17" s="33"/>
      <c r="AK17" s="33"/>
      <c r="AL17" s="33"/>
      <c r="AM17" s="33"/>
      <c r="AN17" s="33"/>
    </row>
    <row r="18" spans="1:40" s="32" customFormat="1" ht="42" customHeight="1">
      <c r="A18" s="33"/>
      <c r="B18" s="34"/>
      <c r="C18" s="33"/>
      <c r="D18" s="221" t="s">
        <v>34</v>
      </c>
      <c r="E18" s="216">
        <f>SUM(E$10:E$17)</f>
        <v>0</v>
      </c>
      <c r="F18" s="216">
        <f t="shared" ref="F18:Q18" si="3">SUM(F$10:F$17)</f>
        <v>0</v>
      </c>
      <c r="G18" s="216">
        <f t="shared" si="3"/>
        <v>0</v>
      </c>
      <c r="H18" s="216"/>
      <c r="I18" s="216">
        <f>SUM(I10:I17)</f>
        <v>0</v>
      </c>
      <c r="J18" s="216">
        <f t="shared" si="3"/>
        <v>0</v>
      </c>
      <c r="K18" s="216">
        <f t="shared" si="3"/>
        <v>0</v>
      </c>
      <c r="L18" s="216">
        <f t="shared" si="3"/>
        <v>0</v>
      </c>
      <c r="M18" s="216">
        <f t="shared" si="3"/>
        <v>0</v>
      </c>
      <c r="N18" s="216">
        <f t="shared" si="3"/>
        <v>0</v>
      </c>
      <c r="O18" s="216">
        <f t="shared" si="3"/>
        <v>0</v>
      </c>
      <c r="P18" s="216">
        <f t="shared" si="3"/>
        <v>0</v>
      </c>
      <c r="Q18" s="216">
        <f t="shared" si="3"/>
        <v>0</v>
      </c>
      <c r="R18" s="33"/>
      <c r="S18" s="33"/>
      <c r="T18" s="33"/>
      <c r="U18" s="33"/>
      <c r="V18" s="33"/>
      <c r="W18" s="33"/>
      <c r="X18" s="33"/>
      <c r="Y18" s="33"/>
      <c r="Z18" s="33"/>
      <c r="AA18" s="33"/>
      <c r="AB18" s="33"/>
      <c r="AC18" s="33"/>
      <c r="AD18" s="33"/>
      <c r="AE18" s="33"/>
      <c r="AF18" s="33"/>
      <c r="AG18" s="33"/>
      <c r="AH18" s="33"/>
      <c r="AI18" s="33"/>
      <c r="AJ18" s="33"/>
      <c r="AK18" s="33"/>
      <c r="AL18" s="33"/>
      <c r="AM18" s="33"/>
      <c r="AN18" s="33"/>
    </row>
    <row r="19" spans="1:40" s="33" customFormat="1" ht="56.25" customHeight="1">
      <c r="E19" s="292" t="str">
        <f>IF('Project and applicant details'!$C$4="Feasibility study","Maximum eligible costs (gross) for feasibility 250,000",IF('Project and applicant details'!$C$4="Pilot project","Maximum eligible costs (gross) for pilot 600,000 ",""))</f>
        <v/>
      </c>
      <c r="G19" s="292"/>
      <c r="I19" s="292"/>
      <c r="K19" s="32"/>
      <c r="L19" s="292"/>
      <c r="M19" s="32"/>
    </row>
    <row r="20" spans="1:40" s="33" customFormat="1" ht="12.75">
      <c r="B20" s="42"/>
      <c r="K20" s="32"/>
      <c r="L20" s="32"/>
      <c r="M20" s="32"/>
    </row>
    <row r="21" spans="1:40" s="31" customFormat="1">
      <c r="B21" s="35"/>
      <c r="K21" s="30"/>
      <c r="L21" s="30"/>
      <c r="M21" s="30"/>
    </row>
    <row r="22" spans="1:40" s="31" customFormat="1">
      <c r="B22" s="35"/>
      <c r="K22" s="30"/>
      <c r="L22" s="30"/>
      <c r="M22" s="30"/>
    </row>
    <row r="23" spans="1:40" s="31" customFormat="1">
      <c r="B23" s="35"/>
      <c r="K23" s="30"/>
      <c r="L23" s="30"/>
      <c r="M23" s="30"/>
    </row>
    <row r="24" spans="1:40" s="31" customFormat="1">
      <c r="K24" s="30"/>
      <c r="L24" s="30"/>
      <c r="M24" s="30"/>
    </row>
    <row r="25" spans="1:40" s="31" customFormat="1">
      <c r="K25" s="30"/>
      <c r="L25" s="30"/>
      <c r="M25" s="30"/>
    </row>
    <row r="26" spans="1:40" s="31" customFormat="1">
      <c r="K26" s="30"/>
      <c r="L26" s="30"/>
      <c r="M26" s="30"/>
    </row>
    <row r="27" spans="1:40" s="31" customFormat="1">
      <c r="K27" s="30"/>
      <c r="L27" s="30"/>
      <c r="M27" s="30"/>
    </row>
    <row r="28" spans="1:40" s="31" customFormat="1">
      <c r="K28" s="30"/>
      <c r="L28" s="30"/>
      <c r="M28" s="30"/>
    </row>
    <row r="29" spans="1:40" s="31" customFormat="1">
      <c r="K29" s="30"/>
      <c r="L29" s="30"/>
      <c r="M29" s="30"/>
    </row>
    <row r="30" spans="1:40" s="31" customFormat="1">
      <c r="K30" s="30"/>
      <c r="L30" s="30"/>
      <c r="M30" s="30"/>
    </row>
    <row r="31" spans="1:40" s="31" customFormat="1">
      <c r="K31" s="30"/>
      <c r="L31" s="30"/>
      <c r="M31" s="30"/>
    </row>
    <row r="32" spans="1:40" s="31" customFormat="1">
      <c r="K32" s="30"/>
      <c r="L32" s="30"/>
      <c r="M32" s="30"/>
    </row>
    <row r="33" spans="11:13" s="31" customFormat="1">
      <c r="K33" s="30"/>
      <c r="L33" s="30"/>
      <c r="M33" s="30"/>
    </row>
    <row r="34" spans="11:13" s="31" customFormat="1">
      <c r="K34" s="30"/>
      <c r="L34" s="30"/>
      <c r="M34" s="30"/>
    </row>
    <row r="35" spans="11:13" s="31" customFormat="1">
      <c r="K35" s="30"/>
      <c r="L35" s="30"/>
      <c r="M35" s="30"/>
    </row>
    <row r="36" spans="11:13" s="31" customFormat="1">
      <c r="K36" s="30"/>
      <c r="L36" s="30"/>
      <c r="M36" s="30"/>
    </row>
    <row r="37" spans="11:13" s="31" customFormat="1">
      <c r="K37" s="30"/>
      <c r="L37" s="30"/>
      <c r="M37" s="30"/>
    </row>
    <row r="38" spans="11:13" s="31" customFormat="1">
      <c r="K38" s="30"/>
      <c r="L38" s="30"/>
      <c r="M38" s="30"/>
    </row>
    <row r="39" spans="11:13" s="31" customFormat="1">
      <c r="K39" s="30"/>
      <c r="L39" s="30"/>
      <c r="M39" s="30"/>
    </row>
    <row r="40" spans="11:13" s="31" customFormat="1">
      <c r="K40" s="30"/>
      <c r="L40" s="30"/>
      <c r="M40" s="30"/>
    </row>
    <row r="41" spans="11:13" s="31" customFormat="1">
      <c r="K41" s="30"/>
      <c r="L41" s="30"/>
      <c r="M41" s="30"/>
    </row>
    <row r="42" spans="11:13" s="31" customFormat="1">
      <c r="K42" s="30"/>
      <c r="L42" s="30"/>
      <c r="M42" s="30"/>
    </row>
    <row r="43" spans="11:13" s="31" customFormat="1">
      <c r="K43" s="30"/>
      <c r="L43" s="30"/>
      <c r="M43" s="30"/>
    </row>
    <row r="44" spans="11:13" s="31" customFormat="1">
      <c r="K44" s="30"/>
      <c r="L44" s="30"/>
      <c r="M44" s="30"/>
    </row>
    <row r="45" spans="11:13" s="31" customFormat="1">
      <c r="K45" s="30"/>
      <c r="L45" s="30"/>
      <c r="M45" s="30"/>
    </row>
    <row r="46" spans="11:13" s="31" customFormat="1">
      <c r="K46" s="30"/>
      <c r="L46" s="30"/>
      <c r="M46" s="30"/>
    </row>
    <row r="47" spans="11:13" s="31" customFormat="1">
      <c r="K47" s="30"/>
      <c r="L47" s="30"/>
      <c r="M47" s="30"/>
    </row>
    <row r="48" spans="11:13" s="31" customFormat="1">
      <c r="K48" s="30"/>
      <c r="L48" s="30"/>
      <c r="M48" s="30"/>
    </row>
    <row r="49" spans="11:13" s="31" customFormat="1">
      <c r="K49" s="30"/>
      <c r="L49" s="30"/>
      <c r="M49" s="30"/>
    </row>
    <row r="50" spans="11:13" s="31" customFormat="1">
      <c r="K50" s="30"/>
      <c r="L50" s="30"/>
      <c r="M50" s="30"/>
    </row>
    <row r="51" spans="11:13" s="31" customFormat="1">
      <c r="K51" s="30"/>
      <c r="L51" s="30"/>
      <c r="M51" s="30"/>
    </row>
    <row r="52" spans="11:13" s="31" customFormat="1">
      <c r="K52" s="30"/>
      <c r="L52" s="30"/>
      <c r="M52" s="30"/>
    </row>
    <row r="53" spans="11:13" s="31" customFormat="1">
      <c r="K53" s="30"/>
      <c r="L53" s="30"/>
      <c r="M53" s="30"/>
    </row>
    <row r="54" spans="11:13" s="31" customFormat="1">
      <c r="K54" s="30"/>
      <c r="L54" s="30"/>
      <c r="M54" s="30"/>
    </row>
    <row r="55" spans="11:13" s="31" customFormat="1">
      <c r="K55" s="30"/>
      <c r="L55" s="30"/>
      <c r="M55" s="30"/>
    </row>
    <row r="56" spans="11:13" s="31" customFormat="1">
      <c r="K56" s="30"/>
      <c r="L56" s="30"/>
      <c r="M56" s="30"/>
    </row>
    <row r="57" spans="11:13" s="31" customFormat="1">
      <c r="K57" s="30"/>
      <c r="L57" s="30"/>
      <c r="M57" s="30"/>
    </row>
    <row r="58" spans="11:13" s="31" customFormat="1">
      <c r="K58" s="30"/>
      <c r="L58" s="30"/>
      <c r="M58" s="30"/>
    </row>
    <row r="59" spans="11:13" s="31" customFormat="1">
      <c r="K59" s="30"/>
      <c r="L59" s="30"/>
      <c r="M59" s="30"/>
    </row>
    <row r="60" spans="11:13" s="31" customFormat="1">
      <c r="K60" s="30"/>
      <c r="L60" s="30"/>
      <c r="M60" s="30"/>
    </row>
    <row r="61" spans="11:13" s="31" customFormat="1">
      <c r="K61" s="30"/>
      <c r="L61" s="30"/>
      <c r="M61" s="30"/>
    </row>
    <row r="62" spans="11:13" s="31" customFormat="1">
      <c r="K62" s="30"/>
      <c r="L62" s="30"/>
      <c r="M62" s="30"/>
    </row>
    <row r="63" spans="11:13" s="31" customFormat="1">
      <c r="K63" s="30"/>
      <c r="L63" s="30"/>
      <c r="M63" s="30"/>
    </row>
    <row r="64" spans="11:13" s="31" customFormat="1">
      <c r="K64" s="30"/>
      <c r="L64" s="30"/>
      <c r="M64" s="30"/>
    </row>
    <row r="65" spans="11:13" s="31" customFormat="1">
      <c r="K65" s="30"/>
      <c r="L65" s="30"/>
      <c r="M65" s="30"/>
    </row>
    <row r="66" spans="11:13" s="31" customFormat="1">
      <c r="K66" s="30"/>
      <c r="L66" s="30"/>
      <c r="M66" s="30"/>
    </row>
    <row r="67" spans="11:13" s="31" customFormat="1">
      <c r="K67" s="30"/>
      <c r="L67" s="30"/>
      <c r="M67" s="30"/>
    </row>
    <row r="68" spans="11:13" s="31" customFormat="1">
      <c r="K68" s="30"/>
      <c r="L68" s="30"/>
      <c r="M68" s="30"/>
    </row>
    <row r="69" spans="11:13" s="31" customFormat="1">
      <c r="K69" s="30"/>
      <c r="L69" s="30"/>
      <c r="M69" s="30"/>
    </row>
    <row r="70" spans="11:13" s="31" customFormat="1">
      <c r="K70" s="30"/>
      <c r="L70" s="30"/>
      <c r="M70" s="30"/>
    </row>
    <row r="71" spans="11:13" s="31" customFormat="1">
      <c r="K71" s="30"/>
      <c r="L71" s="30"/>
      <c r="M71" s="30"/>
    </row>
    <row r="72" spans="11:13" s="31" customFormat="1">
      <c r="K72" s="30"/>
      <c r="L72" s="30"/>
      <c r="M72" s="30"/>
    </row>
    <row r="73" spans="11:13" s="31" customFormat="1">
      <c r="K73" s="30"/>
      <c r="L73" s="30"/>
      <c r="M73" s="30"/>
    </row>
    <row r="74" spans="11:13" s="31" customFormat="1">
      <c r="K74" s="30"/>
      <c r="L74" s="30"/>
      <c r="M74" s="30"/>
    </row>
    <row r="75" spans="11:13" s="31" customFormat="1">
      <c r="K75" s="30"/>
      <c r="L75" s="30"/>
      <c r="M75" s="30"/>
    </row>
    <row r="76" spans="11:13" s="31" customFormat="1">
      <c r="K76" s="30"/>
      <c r="L76" s="30"/>
      <c r="M76" s="30"/>
    </row>
    <row r="77" spans="11:13" s="31" customFormat="1">
      <c r="K77" s="30"/>
      <c r="L77" s="30"/>
      <c r="M77" s="30"/>
    </row>
    <row r="78" spans="11:13" s="31" customFormat="1">
      <c r="K78" s="30"/>
      <c r="L78" s="30"/>
      <c r="M78" s="30"/>
    </row>
    <row r="79" spans="11:13" s="31" customFormat="1">
      <c r="K79" s="30"/>
      <c r="L79" s="30"/>
      <c r="M79" s="30"/>
    </row>
    <row r="80" spans="11:13" s="31" customFormat="1">
      <c r="K80" s="30"/>
      <c r="L80" s="30"/>
      <c r="M80" s="30"/>
    </row>
    <row r="81" spans="11:13" s="31" customFormat="1">
      <c r="K81" s="30"/>
      <c r="L81" s="30"/>
      <c r="M81" s="30"/>
    </row>
    <row r="82" spans="11:13" s="31" customFormat="1">
      <c r="K82" s="30"/>
      <c r="L82" s="30"/>
      <c r="M82" s="30"/>
    </row>
    <row r="83" spans="11:13" s="31" customFormat="1">
      <c r="K83" s="30"/>
      <c r="L83" s="30"/>
      <c r="M83" s="30"/>
    </row>
    <row r="84" spans="11:13" s="31" customFormat="1">
      <c r="K84" s="30"/>
      <c r="L84" s="30"/>
      <c r="M84" s="30"/>
    </row>
    <row r="85" spans="11:13" s="31" customFormat="1">
      <c r="K85" s="30"/>
      <c r="L85" s="30"/>
      <c r="M85" s="30"/>
    </row>
    <row r="86" spans="11:13" s="31" customFormat="1">
      <c r="K86" s="30"/>
      <c r="L86" s="30"/>
      <c r="M86" s="30"/>
    </row>
    <row r="87" spans="11:13" s="31" customFormat="1">
      <c r="K87" s="30"/>
      <c r="L87" s="30"/>
      <c r="M87" s="30"/>
    </row>
    <row r="88" spans="11:13" s="31" customFormat="1">
      <c r="K88" s="30"/>
      <c r="L88" s="30"/>
      <c r="M88" s="30"/>
    </row>
    <row r="89" spans="11:13" s="31" customFormat="1">
      <c r="K89" s="30"/>
      <c r="L89" s="30"/>
      <c r="M89" s="30"/>
    </row>
    <row r="90" spans="11:13" s="31" customFormat="1">
      <c r="K90" s="30"/>
      <c r="L90" s="30"/>
      <c r="M90" s="30"/>
    </row>
    <row r="91" spans="11:13" s="31" customFormat="1">
      <c r="K91" s="30"/>
      <c r="L91" s="30"/>
      <c r="M91" s="30"/>
    </row>
    <row r="92" spans="11:13" s="31" customFormat="1">
      <c r="K92" s="30"/>
      <c r="L92" s="30"/>
      <c r="M92" s="30"/>
    </row>
    <row r="93" spans="11:13" s="31" customFormat="1">
      <c r="K93" s="30"/>
      <c r="L93" s="30"/>
      <c r="M93" s="30"/>
    </row>
    <row r="94" spans="11:13" s="31" customFormat="1">
      <c r="K94" s="30"/>
      <c r="L94" s="30"/>
      <c r="M94" s="30"/>
    </row>
    <row r="95" spans="11:13" s="31" customFormat="1">
      <c r="K95" s="30"/>
      <c r="L95" s="30"/>
      <c r="M95" s="30"/>
    </row>
    <row r="96" spans="11:13" s="31" customFormat="1">
      <c r="K96" s="30"/>
      <c r="L96" s="30"/>
      <c r="M96" s="30"/>
    </row>
    <row r="97" spans="11:13" s="31" customFormat="1">
      <c r="K97" s="30"/>
      <c r="L97" s="30"/>
      <c r="M97" s="30"/>
    </row>
    <row r="98" spans="11:13" s="31" customFormat="1">
      <c r="K98" s="30"/>
      <c r="L98" s="30"/>
      <c r="M98" s="30"/>
    </row>
    <row r="99" spans="11:13" s="31" customFormat="1">
      <c r="K99" s="30"/>
      <c r="L99" s="30"/>
      <c r="M99" s="30"/>
    </row>
    <row r="100" spans="11:13" s="31" customFormat="1">
      <c r="K100" s="30"/>
      <c r="L100" s="30"/>
      <c r="M100" s="30"/>
    </row>
    <row r="101" spans="11:13" s="31" customFormat="1">
      <c r="K101" s="30"/>
      <c r="L101" s="30"/>
      <c r="M101" s="30"/>
    </row>
    <row r="102" spans="11:13" s="31" customFormat="1">
      <c r="K102" s="30"/>
      <c r="L102" s="30"/>
      <c r="M102" s="30"/>
    </row>
    <row r="103" spans="11:13" s="31" customFormat="1">
      <c r="K103" s="30"/>
      <c r="L103" s="30"/>
      <c r="M103" s="30"/>
    </row>
    <row r="104" spans="11:13" s="31" customFormat="1">
      <c r="K104" s="30"/>
      <c r="L104" s="30"/>
      <c r="M104" s="30"/>
    </row>
    <row r="105" spans="11:13" s="31" customFormat="1">
      <c r="K105" s="30"/>
      <c r="L105" s="30"/>
      <c r="M105" s="30"/>
    </row>
    <row r="106" spans="11:13" s="31" customFormat="1">
      <c r="K106" s="30"/>
      <c r="L106" s="30"/>
      <c r="M106" s="30"/>
    </row>
    <row r="107" spans="11:13" s="31" customFormat="1">
      <c r="K107" s="30"/>
      <c r="L107" s="30"/>
      <c r="M107" s="30"/>
    </row>
    <row r="108" spans="11:13" s="31" customFormat="1">
      <c r="K108" s="30"/>
      <c r="L108" s="30"/>
      <c r="M108" s="30"/>
    </row>
    <row r="109" spans="11:13" s="31" customFormat="1">
      <c r="K109" s="30"/>
      <c r="L109" s="30"/>
      <c r="M109" s="30"/>
    </row>
    <row r="110" spans="11:13" s="31" customFormat="1">
      <c r="K110" s="30"/>
      <c r="L110" s="30"/>
      <c r="M110" s="30"/>
    </row>
    <row r="111" spans="11:13" s="31" customFormat="1">
      <c r="K111" s="30"/>
      <c r="L111" s="30"/>
      <c r="M111" s="30"/>
    </row>
    <row r="112" spans="11:13" s="31" customFormat="1">
      <c r="K112" s="30"/>
      <c r="L112" s="30"/>
      <c r="M112" s="30"/>
    </row>
    <row r="113" spans="11:13" s="31" customFormat="1">
      <c r="K113" s="30"/>
      <c r="L113" s="30"/>
      <c r="M113" s="30"/>
    </row>
    <row r="114" spans="11:13" s="31" customFormat="1">
      <c r="K114" s="30"/>
      <c r="L114" s="30"/>
      <c r="M114" s="30"/>
    </row>
    <row r="115" spans="11:13" s="31" customFormat="1">
      <c r="K115" s="30"/>
      <c r="L115" s="30"/>
      <c r="M115" s="30"/>
    </row>
    <row r="116" spans="11:13" s="31" customFormat="1">
      <c r="K116" s="30"/>
      <c r="L116" s="30"/>
      <c r="M116" s="30"/>
    </row>
    <row r="117" spans="11:13" s="31" customFormat="1">
      <c r="K117" s="30"/>
      <c r="L117" s="30"/>
      <c r="M117" s="30"/>
    </row>
    <row r="118" spans="11:13" s="31" customFormat="1">
      <c r="K118" s="30"/>
      <c r="L118" s="30"/>
      <c r="M118" s="30"/>
    </row>
    <row r="119" spans="11:13" s="31" customFormat="1">
      <c r="K119" s="30"/>
      <c r="L119" s="30"/>
      <c r="M119" s="30"/>
    </row>
    <row r="120" spans="11:13" s="31" customFormat="1">
      <c r="K120" s="30"/>
      <c r="L120" s="30"/>
      <c r="M120" s="30"/>
    </row>
    <row r="121" spans="11:13" s="31" customFormat="1">
      <c r="K121" s="30"/>
      <c r="L121" s="30"/>
      <c r="M121" s="30"/>
    </row>
    <row r="122" spans="11:13" s="31" customFormat="1">
      <c r="K122" s="30"/>
      <c r="L122" s="30"/>
      <c r="M122" s="30"/>
    </row>
    <row r="123" spans="11:13" s="31" customFormat="1">
      <c r="K123" s="30"/>
      <c r="L123" s="30"/>
      <c r="M123" s="30"/>
    </row>
    <row r="124" spans="11:13" s="31" customFormat="1">
      <c r="K124" s="30"/>
      <c r="L124" s="30"/>
      <c r="M124" s="30"/>
    </row>
    <row r="125" spans="11:13" s="31" customFormat="1">
      <c r="K125" s="30"/>
      <c r="L125" s="30"/>
      <c r="M125" s="30"/>
    </row>
    <row r="126" spans="11:13" s="31" customFormat="1">
      <c r="K126" s="30"/>
      <c r="L126" s="30"/>
      <c r="M126" s="30"/>
    </row>
    <row r="127" spans="11:13" s="31" customFormat="1">
      <c r="K127" s="30"/>
      <c r="L127" s="30"/>
      <c r="M127" s="30"/>
    </row>
    <row r="128" spans="11:13" s="31" customFormat="1">
      <c r="K128" s="30"/>
      <c r="L128" s="30"/>
      <c r="M128" s="30"/>
    </row>
    <row r="129" spans="11:13" s="31" customFormat="1">
      <c r="K129" s="30"/>
      <c r="L129" s="30"/>
      <c r="M129" s="30"/>
    </row>
    <row r="130" spans="11:13" s="31" customFormat="1">
      <c r="K130" s="30"/>
      <c r="L130" s="30"/>
      <c r="M130" s="30"/>
    </row>
    <row r="131" spans="11:13" s="31" customFormat="1">
      <c r="K131" s="30"/>
      <c r="L131" s="30"/>
      <c r="M131" s="30"/>
    </row>
    <row r="132" spans="11:13" s="31" customFormat="1">
      <c r="K132" s="30"/>
      <c r="L132" s="30"/>
      <c r="M132" s="30"/>
    </row>
    <row r="133" spans="11:13" s="31" customFormat="1">
      <c r="K133" s="30"/>
      <c r="L133" s="30"/>
      <c r="M133" s="30"/>
    </row>
    <row r="134" spans="11:13" s="31" customFormat="1">
      <c r="K134" s="30"/>
      <c r="L134" s="30"/>
      <c r="M134" s="30"/>
    </row>
    <row r="135" spans="11:13" s="31" customFormat="1">
      <c r="K135" s="30"/>
      <c r="L135" s="30"/>
      <c r="M135" s="30"/>
    </row>
    <row r="136" spans="11:13" s="31" customFormat="1">
      <c r="K136" s="30"/>
      <c r="L136" s="30"/>
      <c r="M136" s="30"/>
    </row>
    <row r="137" spans="11:13" s="31" customFormat="1">
      <c r="K137" s="30"/>
      <c r="L137" s="30"/>
      <c r="M137" s="30"/>
    </row>
    <row r="138" spans="11:13" s="31" customFormat="1">
      <c r="K138" s="30"/>
      <c r="L138" s="30"/>
      <c r="M138" s="30"/>
    </row>
    <row r="139" spans="11:13" s="31" customFormat="1">
      <c r="K139" s="30"/>
      <c r="L139" s="30"/>
      <c r="M139" s="30"/>
    </row>
    <row r="140" spans="11:13" s="31" customFormat="1">
      <c r="K140" s="30"/>
      <c r="L140" s="30"/>
      <c r="M140" s="30"/>
    </row>
    <row r="141" spans="11:13" s="31" customFormat="1">
      <c r="K141" s="30"/>
      <c r="L141" s="30"/>
      <c r="M141" s="30"/>
    </row>
    <row r="142" spans="11:13" s="31" customFormat="1">
      <c r="K142" s="30"/>
      <c r="L142" s="30"/>
      <c r="M142" s="30"/>
    </row>
    <row r="143" spans="11:13" s="31" customFormat="1">
      <c r="K143" s="30"/>
      <c r="L143" s="30"/>
      <c r="M143" s="30"/>
    </row>
    <row r="144" spans="11:13" s="31" customFormat="1">
      <c r="K144" s="30"/>
      <c r="L144" s="30"/>
      <c r="M144" s="30"/>
    </row>
    <row r="145" spans="11:13" s="31" customFormat="1">
      <c r="K145" s="30"/>
      <c r="L145" s="30"/>
      <c r="M145" s="30"/>
    </row>
    <row r="146" spans="11:13" s="31" customFormat="1">
      <c r="K146" s="30"/>
      <c r="L146" s="30"/>
      <c r="M146" s="30"/>
    </row>
    <row r="147" spans="11:13" s="31" customFormat="1">
      <c r="K147" s="30"/>
      <c r="L147" s="30"/>
      <c r="M147" s="30"/>
    </row>
    <row r="148" spans="11:13" s="31" customFormat="1">
      <c r="K148" s="30"/>
      <c r="L148" s="30"/>
      <c r="M148" s="30"/>
    </row>
    <row r="149" spans="11:13" s="31" customFormat="1">
      <c r="K149" s="30"/>
      <c r="L149" s="30"/>
      <c r="M149" s="30"/>
    </row>
    <row r="150" spans="11:13" s="31" customFormat="1">
      <c r="K150" s="30"/>
      <c r="L150" s="30"/>
      <c r="M150" s="30"/>
    </row>
    <row r="151" spans="11:13" s="31" customFormat="1">
      <c r="K151" s="30"/>
      <c r="L151" s="30"/>
      <c r="M151" s="30"/>
    </row>
    <row r="152" spans="11:13" s="31" customFormat="1">
      <c r="K152" s="30"/>
      <c r="L152" s="30"/>
      <c r="M152" s="30"/>
    </row>
    <row r="153" spans="11:13" s="31" customFormat="1">
      <c r="K153" s="30"/>
      <c r="L153" s="30"/>
      <c r="M153" s="30"/>
    </row>
    <row r="154" spans="11:13" s="31" customFormat="1">
      <c r="K154" s="30"/>
      <c r="L154" s="30"/>
      <c r="M154" s="30"/>
    </row>
    <row r="155" spans="11:13" s="31" customFormat="1">
      <c r="K155" s="30"/>
      <c r="L155" s="30"/>
      <c r="M155" s="30"/>
    </row>
    <row r="156" spans="11:13" s="31" customFormat="1">
      <c r="K156" s="30"/>
      <c r="L156" s="30"/>
      <c r="M156" s="30"/>
    </row>
    <row r="157" spans="11:13" s="31" customFormat="1">
      <c r="K157" s="30"/>
      <c r="L157" s="30"/>
      <c r="M157" s="30"/>
    </row>
    <row r="158" spans="11:13" s="31" customFormat="1">
      <c r="K158" s="30"/>
      <c r="L158" s="30"/>
      <c r="M158" s="30"/>
    </row>
    <row r="159" spans="11:13" s="31" customFormat="1">
      <c r="K159" s="30"/>
      <c r="L159" s="30"/>
      <c r="M159" s="30"/>
    </row>
    <row r="160" spans="11:13" s="31" customFormat="1">
      <c r="K160" s="30"/>
      <c r="L160" s="30"/>
      <c r="M160" s="30"/>
    </row>
    <row r="161" spans="11:13" s="31" customFormat="1">
      <c r="K161" s="30"/>
      <c r="L161" s="30"/>
      <c r="M161" s="30"/>
    </row>
    <row r="162" spans="11:13" s="31" customFormat="1">
      <c r="K162" s="30"/>
      <c r="L162" s="30"/>
      <c r="M162" s="30"/>
    </row>
    <row r="163" spans="11:13" s="31" customFormat="1">
      <c r="K163" s="30"/>
      <c r="L163" s="30"/>
      <c r="M163" s="30"/>
    </row>
    <row r="164" spans="11:13" s="31" customFormat="1">
      <c r="K164" s="30"/>
      <c r="L164" s="30"/>
      <c r="M164" s="30"/>
    </row>
    <row r="165" spans="11:13" s="31" customFormat="1">
      <c r="K165" s="30"/>
      <c r="L165" s="30"/>
      <c r="M165" s="30"/>
    </row>
    <row r="166" spans="11:13" s="31" customFormat="1">
      <c r="K166" s="30"/>
      <c r="L166" s="30"/>
      <c r="M166" s="30"/>
    </row>
    <row r="167" spans="11:13" s="31" customFormat="1">
      <c r="K167" s="30"/>
      <c r="L167" s="30"/>
      <c r="M167" s="30"/>
    </row>
    <row r="168" spans="11:13" s="31" customFormat="1">
      <c r="K168" s="30"/>
      <c r="L168" s="30"/>
      <c r="M168" s="30"/>
    </row>
    <row r="169" spans="11:13" s="31" customFormat="1">
      <c r="K169" s="30"/>
      <c r="L169" s="30"/>
      <c r="M169" s="30"/>
    </row>
    <row r="170" spans="11:13" s="31" customFormat="1">
      <c r="K170" s="30"/>
      <c r="L170" s="30"/>
      <c r="M170" s="30"/>
    </row>
    <row r="171" spans="11:13" s="31" customFormat="1">
      <c r="K171" s="30"/>
      <c r="L171" s="30"/>
      <c r="M171" s="30"/>
    </row>
    <row r="172" spans="11:13" s="31" customFormat="1">
      <c r="K172" s="30"/>
      <c r="L172" s="30"/>
      <c r="M172" s="30"/>
    </row>
    <row r="173" spans="11:13" s="31" customFormat="1">
      <c r="K173" s="30"/>
      <c r="L173" s="30"/>
      <c r="M173" s="30"/>
    </row>
    <row r="174" spans="11:13" s="31" customFormat="1">
      <c r="K174" s="30"/>
      <c r="L174" s="30"/>
      <c r="M174" s="30"/>
    </row>
    <row r="175" spans="11:13" s="31" customFormat="1">
      <c r="K175" s="30"/>
      <c r="L175" s="30"/>
      <c r="M175" s="30"/>
    </row>
    <row r="176" spans="11:13" s="31" customFormat="1">
      <c r="K176" s="30"/>
      <c r="L176" s="30"/>
      <c r="M176" s="30"/>
    </row>
    <row r="177" spans="11:13" s="31" customFormat="1">
      <c r="K177" s="30"/>
      <c r="L177" s="30"/>
      <c r="M177" s="30"/>
    </row>
    <row r="178" spans="11:13" s="31" customFormat="1">
      <c r="K178" s="30"/>
      <c r="L178" s="30"/>
      <c r="M178" s="30"/>
    </row>
    <row r="179" spans="11:13" s="31" customFormat="1">
      <c r="K179" s="30"/>
      <c r="L179" s="30"/>
      <c r="M179" s="30"/>
    </row>
    <row r="180" spans="11:13" s="31" customFormat="1">
      <c r="K180" s="30"/>
      <c r="L180" s="30"/>
      <c r="M180" s="30"/>
    </row>
    <row r="181" spans="11:13" s="31" customFormat="1">
      <c r="K181" s="30"/>
      <c r="L181" s="30"/>
      <c r="M181" s="30"/>
    </row>
    <row r="182" spans="11:13" s="31" customFormat="1">
      <c r="K182" s="30"/>
      <c r="L182" s="30"/>
      <c r="M182" s="30"/>
    </row>
    <row r="183" spans="11:13" s="31" customFormat="1">
      <c r="K183" s="30"/>
      <c r="L183" s="30"/>
      <c r="M183" s="30"/>
    </row>
    <row r="184" spans="11:13" s="31" customFormat="1">
      <c r="K184" s="30"/>
      <c r="L184" s="30"/>
      <c r="M184" s="30"/>
    </row>
    <row r="185" spans="11:13" s="31" customFormat="1">
      <c r="K185" s="30"/>
      <c r="L185" s="30"/>
      <c r="M185" s="30"/>
    </row>
    <row r="186" spans="11:13" s="31" customFormat="1">
      <c r="K186" s="30"/>
      <c r="L186" s="30"/>
      <c r="M186" s="30"/>
    </row>
    <row r="187" spans="11:13" s="31" customFormat="1">
      <c r="K187" s="30"/>
      <c r="L187" s="30"/>
      <c r="M187" s="30"/>
    </row>
    <row r="188" spans="11:13" s="31" customFormat="1">
      <c r="K188" s="30"/>
      <c r="L188" s="30"/>
      <c r="M188" s="30"/>
    </row>
    <row r="189" spans="11:13" s="31" customFormat="1">
      <c r="K189" s="30"/>
      <c r="L189" s="30"/>
      <c r="M189" s="30"/>
    </row>
    <row r="190" spans="11:13" s="31" customFormat="1">
      <c r="K190" s="30"/>
      <c r="L190" s="30"/>
      <c r="M190" s="30"/>
    </row>
    <row r="191" spans="11:13" s="31" customFormat="1">
      <c r="K191" s="30"/>
      <c r="L191" s="30"/>
      <c r="M191" s="30"/>
    </row>
    <row r="192" spans="11:13" s="31" customFormat="1">
      <c r="K192" s="30"/>
      <c r="L192" s="30"/>
      <c r="M192" s="30"/>
    </row>
    <row r="193" spans="11:13" s="31" customFormat="1">
      <c r="K193" s="30"/>
      <c r="L193" s="30"/>
      <c r="M193" s="30"/>
    </row>
    <row r="194" spans="11:13" s="31" customFormat="1">
      <c r="K194" s="30"/>
      <c r="L194" s="30"/>
      <c r="M194" s="30"/>
    </row>
    <row r="195" spans="11:13" s="31" customFormat="1">
      <c r="K195" s="30"/>
      <c r="L195" s="30"/>
      <c r="M195" s="30"/>
    </row>
    <row r="196" spans="11:13" s="31" customFormat="1">
      <c r="K196" s="30"/>
      <c r="L196" s="30"/>
      <c r="M196" s="30"/>
    </row>
    <row r="197" spans="11:13" s="31" customFormat="1">
      <c r="K197" s="30"/>
      <c r="L197" s="30"/>
      <c r="M197" s="30"/>
    </row>
    <row r="198" spans="11:13" s="31" customFormat="1">
      <c r="K198" s="30"/>
      <c r="L198" s="30"/>
      <c r="M198" s="30"/>
    </row>
    <row r="199" spans="11:13" s="31" customFormat="1">
      <c r="K199" s="30"/>
      <c r="L199" s="30"/>
      <c r="M199" s="30"/>
    </row>
    <row r="200" spans="11:13" s="31" customFormat="1">
      <c r="K200" s="30"/>
      <c r="L200" s="30"/>
      <c r="M200" s="30"/>
    </row>
    <row r="201" spans="11:13" s="31" customFormat="1">
      <c r="K201" s="30"/>
      <c r="L201" s="30"/>
      <c r="M201" s="30"/>
    </row>
    <row r="202" spans="11:13" s="31" customFormat="1">
      <c r="K202" s="30"/>
      <c r="L202" s="30"/>
      <c r="M202" s="30"/>
    </row>
    <row r="203" spans="11:13" s="31" customFormat="1">
      <c r="K203" s="30"/>
      <c r="L203" s="30"/>
      <c r="M203" s="30"/>
    </row>
    <row r="204" spans="11:13" s="31" customFormat="1">
      <c r="K204" s="30"/>
      <c r="L204" s="30"/>
      <c r="M204" s="30"/>
    </row>
    <row r="205" spans="11:13" s="31" customFormat="1">
      <c r="K205" s="30"/>
      <c r="L205" s="30"/>
      <c r="M205" s="30"/>
    </row>
    <row r="206" spans="11:13" s="31" customFormat="1">
      <c r="K206" s="30"/>
      <c r="L206" s="30"/>
      <c r="M206" s="30"/>
    </row>
    <row r="207" spans="11:13" s="31" customFormat="1">
      <c r="K207" s="30"/>
      <c r="L207" s="30"/>
      <c r="M207" s="30"/>
    </row>
    <row r="208" spans="11:13" s="31" customFormat="1">
      <c r="K208" s="30"/>
      <c r="L208" s="30"/>
      <c r="M208" s="30"/>
    </row>
    <row r="209" spans="11:13" s="31" customFormat="1">
      <c r="K209" s="30"/>
      <c r="L209" s="30"/>
      <c r="M209" s="30"/>
    </row>
    <row r="210" spans="11:13" s="31" customFormat="1">
      <c r="K210" s="30"/>
      <c r="L210" s="30"/>
      <c r="M210" s="30"/>
    </row>
    <row r="211" spans="11:13" s="31" customFormat="1">
      <c r="K211" s="30"/>
      <c r="L211" s="30"/>
      <c r="M211" s="30"/>
    </row>
    <row r="212" spans="11:13" s="31" customFormat="1">
      <c r="K212" s="30"/>
      <c r="L212" s="30"/>
      <c r="M212" s="30"/>
    </row>
    <row r="213" spans="11:13" s="31" customFormat="1">
      <c r="K213" s="30"/>
      <c r="L213" s="30"/>
      <c r="M213" s="30"/>
    </row>
    <row r="214" spans="11:13" s="31" customFormat="1">
      <c r="K214" s="30"/>
      <c r="L214" s="30"/>
      <c r="M214" s="30"/>
    </row>
    <row r="215" spans="11:13" s="31" customFormat="1">
      <c r="K215" s="30"/>
      <c r="L215" s="30"/>
      <c r="M215" s="30"/>
    </row>
    <row r="216" spans="11:13" s="31" customFormat="1">
      <c r="K216" s="30"/>
      <c r="L216" s="30"/>
      <c r="M216" s="30"/>
    </row>
    <row r="217" spans="11:13" s="31" customFormat="1">
      <c r="K217" s="30"/>
      <c r="L217" s="30"/>
      <c r="M217" s="30"/>
    </row>
    <row r="218" spans="11:13" s="31" customFormat="1">
      <c r="K218" s="30"/>
      <c r="L218" s="30"/>
      <c r="M218" s="30"/>
    </row>
    <row r="219" spans="11:13" s="31" customFormat="1">
      <c r="K219" s="30"/>
      <c r="L219" s="30"/>
      <c r="M219" s="30"/>
    </row>
    <row r="220" spans="11:13" s="31" customFormat="1">
      <c r="K220" s="30"/>
      <c r="L220" s="30"/>
      <c r="M220" s="30"/>
    </row>
    <row r="221" spans="11:13" s="31" customFormat="1">
      <c r="K221" s="30"/>
      <c r="L221" s="30"/>
      <c r="M221" s="30"/>
    </row>
    <row r="222" spans="11:13" s="31" customFormat="1">
      <c r="K222" s="30"/>
      <c r="L222" s="30"/>
      <c r="M222" s="30"/>
    </row>
    <row r="223" spans="11:13" s="31" customFormat="1">
      <c r="K223" s="30"/>
      <c r="L223" s="30"/>
      <c r="M223" s="30"/>
    </row>
    <row r="224" spans="11:13" s="31" customFormat="1">
      <c r="K224" s="30"/>
      <c r="L224" s="30"/>
      <c r="M224" s="30"/>
    </row>
    <row r="225" spans="11:13" s="31" customFormat="1">
      <c r="K225" s="30"/>
      <c r="L225" s="30"/>
      <c r="M225" s="30"/>
    </row>
    <row r="226" spans="11:13" s="31" customFormat="1">
      <c r="K226" s="30"/>
      <c r="L226" s="30"/>
      <c r="M226" s="30"/>
    </row>
    <row r="227" spans="11:13" s="31" customFormat="1">
      <c r="K227" s="30"/>
      <c r="L227" s="30"/>
      <c r="M227" s="30"/>
    </row>
    <row r="228" spans="11:13" s="31" customFormat="1">
      <c r="K228" s="30"/>
      <c r="L228" s="30"/>
      <c r="M228" s="30"/>
    </row>
    <row r="229" spans="11:13" s="31" customFormat="1">
      <c r="K229" s="30"/>
      <c r="L229" s="30"/>
      <c r="M229" s="30"/>
    </row>
    <row r="230" spans="11:13" s="31" customFormat="1">
      <c r="K230" s="30"/>
      <c r="L230" s="30"/>
      <c r="M230" s="30"/>
    </row>
    <row r="231" spans="11:13" s="31" customFormat="1">
      <c r="K231" s="30"/>
      <c r="L231" s="30"/>
      <c r="M231" s="30"/>
    </row>
    <row r="232" spans="11:13" s="31" customFormat="1">
      <c r="K232" s="30"/>
      <c r="L232" s="30"/>
      <c r="M232" s="30"/>
    </row>
    <row r="233" spans="11:13" s="31" customFormat="1">
      <c r="K233" s="30"/>
      <c r="L233" s="30"/>
      <c r="M233" s="30"/>
    </row>
    <row r="234" spans="11:13" s="31" customFormat="1">
      <c r="K234" s="30"/>
      <c r="L234" s="30"/>
      <c r="M234" s="30"/>
    </row>
    <row r="235" spans="11:13" s="31" customFormat="1">
      <c r="K235" s="30"/>
      <c r="L235" s="30"/>
      <c r="M235" s="30"/>
    </row>
    <row r="236" spans="11:13" s="31" customFormat="1">
      <c r="K236" s="30"/>
      <c r="L236" s="30"/>
      <c r="M236" s="30"/>
    </row>
    <row r="237" spans="11:13" s="31" customFormat="1">
      <c r="K237" s="30"/>
      <c r="L237" s="30"/>
      <c r="M237" s="30"/>
    </row>
    <row r="238" spans="11:13" s="31" customFormat="1">
      <c r="K238" s="30"/>
      <c r="L238" s="30"/>
      <c r="M238" s="30"/>
    </row>
    <row r="239" spans="11:13" s="31" customFormat="1">
      <c r="K239" s="30"/>
      <c r="L239" s="30"/>
      <c r="M239" s="30"/>
    </row>
    <row r="240" spans="11:13" s="31" customFormat="1">
      <c r="K240" s="30"/>
      <c r="L240" s="30"/>
      <c r="M240" s="30"/>
    </row>
    <row r="241" spans="11:13" s="31" customFormat="1">
      <c r="K241" s="30"/>
      <c r="L241" s="30"/>
      <c r="M241" s="30"/>
    </row>
    <row r="242" spans="11:13" s="31" customFormat="1">
      <c r="K242" s="30"/>
      <c r="L242" s="30"/>
      <c r="M242" s="30"/>
    </row>
    <row r="243" spans="11:13" s="31" customFormat="1">
      <c r="K243" s="30"/>
      <c r="L243" s="30"/>
      <c r="M243" s="30"/>
    </row>
    <row r="244" spans="11:13" s="31" customFormat="1">
      <c r="K244" s="30"/>
      <c r="L244" s="30"/>
      <c r="M244" s="30"/>
    </row>
    <row r="245" spans="11:13" s="31" customFormat="1">
      <c r="K245" s="30"/>
      <c r="L245" s="30"/>
      <c r="M245" s="30"/>
    </row>
    <row r="246" spans="11:13" s="31" customFormat="1">
      <c r="K246" s="30"/>
      <c r="L246" s="30"/>
      <c r="M246" s="30"/>
    </row>
    <row r="247" spans="11:13" s="31" customFormat="1">
      <c r="K247" s="30"/>
      <c r="L247" s="30"/>
      <c r="M247" s="30"/>
    </row>
    <row r="248" spans="11:13" s="31" customFormat="1">
      <c r="K248" s="30"/>
      <c r="L248" s="30"/>
      <c r="M248" s="30"/>
    </row>
    <row r="249" spans="11:13" s="31" customFormat="1">
      <c r="K249" s="30"/>
      <c r="L249" s="30"/>
      <c r="M249" s="30"/>
    </row>
    <row r="250" spans="11:13" s="31" customFormat="1">
      <c r="K250" s="30"/>
      <c r="L250" s="30"/>
      <c r="M250" s="30"/>
    </row>
    <row r="251" spans="11:13" s="31" customFormat="1">
      <c r="K251" s="30"/>
      <c r="L251" s="30"/>
      <c r="M251" s="30"/>
    </row>
    <row r="252" spans="11:13" s="31" customFormat="1">
      <c r="K252" s="30"/>
      <c r="L252" s="30"/>
      <c r="M252" s="30"/>
    </row>
    <row r="253" spans="11:13" s="31" customFormat="1">
      <c r="K253" s="30"/>
      <c r="L253" s="30"/>
      <c r="M253" s="30"/>
    </row>
    <row r="254" spans="11:13" s="31" customFormat="1">
      <c r="K254" s="30"/>
      <c r="L254" s="30"/>
      <c r="M254" s="30"/>
    </row>
    <row r="255" spans="11:13" s="31" customFormat="1">
      <c r="K255" s="30"/>
      <c r="L255" s="30"/>
      <c r="M255" s="30"/>
    </row>
    <row r="256" spans="11:13" s="31" customFormat="1">
      <c r="K256" s="30"/>
      <c r="L256" s="30"/>
      <c r="M256" s="30"/>
    </row>
    <row r="257" spans="11:13" s="31" customFormat="1">
      <c r="K257" s="30"/>
      <c r="L257" s="30"/>
      <c r="M257" s="30"/>
    </row>
    <row r="258" spans="11:13" s="31" customFormat="1">
      <c r="K258" s="30"/>
      <c r="L258" s="30"/>
      <c r="M258" s="30"/>
    </row>
    <row r="259" spans="11:13" s="31" customFormat="1">
      <c r="K259" s="30"/>
      <c r="L259" s="30"/>
      <c r="M259" s="30"/>
    </row>
    <row r="260" spans="11:13" s="31" customFormat="1">
      <c r="K260" s="30"/>
      <c r="L260" s="30"/>
      <c r="M260" s="30"/>
    </row>
    <row r="261" spans="11:13" s="31" customFormat="1">
      <c r="K261" s="30"/>
      <c r="L261" s="30"/>
      <c r="M261" s="30"/>
    </row>
    <row r="262" spans="11:13" s="31" customFormat="1">
      <c r="K262" s="30"/>
      <c r="L262" s="30"/>
      <c r="M262" s="30"/>
    </row>
    <row r="263" spans="11:13" s="31" customFormat="1">
      <c r="K263" s="30"/>
      <c r="L263" s="30"/>
      <c r="M263" s="30"/>
    </row>
    <row r="264" spans="11:13" s="31" customFormat="1">
      <c r="K264" s="30"/>
      <c r="L264" s="30"/>
      <c r="M264" s="30"/>
    </row>
    <row r="265" spans="11:13" s="31" customFormat="1">
      <c r="K265" s="30"/>
      <c r="L265" s="30"/>
      <c r="M265" s="30"/>
    </row>
    <row r="266" spans="11:13" s="31" customFormat="1">
      <c r="K266" s="30"/>
      <c r="L266" s="30"/>
      <c r="M266" s="30"/>
    </row>
    <row r="267" spans="11:13" s="31" customFormat="1">
      <c r="K267" s="30"/>
      <c r="L267" s="30"/>
      <c r="M267" s="30"/>
    </row>
    <row r="268" spans="11:13" s="31" customFormat="1">
      <c r="K268" s="30"/>
      <c r="L268" s="30"/>
      <c r="M268" s="30"/>
    </row>
    <row r="269" spans="11:13" s="31" customFormat="1">
      <c r="K269" s="30"/>
      <c r="L269" s="30"/>
      <c r="M269" s="30"/>
    </row>
    <row r="270" spans="11:13" s="31" customFormat="1">
      <c r="K270" s="30"/>
      <c r="L270" s="30"/>
      <c r="M270" s="30"/>
    </row>
    <row r="271" spans="11:13" s="31" customFormat="1">
      <c r="K271" s="30"/>
      <c r="L271" s="30"/>
      <c r="M271" s="30"/>
    </row>
    <row r="272" spans="11:13" s="31" customFormat="1">
      <c r="K272" s="30"/>
      <c r="L272" s="30"/>
      <c r="M272" s="30"/>
    </row>
    <row r="273" spans="11:13" s="31" customFormat="1">
      <c r="K273" s="30"/>
      <c r="L273" s="30"/>
      <c r="M273" s="30"/>
    </row>
    <row r="274" spans="11:13" s="31" customFormat="1">
      <c r="K274" s="30"/>
      <c r="L274" s="30"/>
      <c r="M274" s="30"/>
    </row>
    <row r="275" spans="11:13" s="31" customFormat="1">
      <c r="K275" s="30"/>
      <c r="L275" s="30"/>
      <c r="M275" s="30"/>
    </row>
    <row r="276" spans="11:13" s="31" customFormat="1">
      <c r="K276" s="30"/>
      <c r="L276" s="30"/>
      <c r="M276" s="30"/>
    </row>
    <row r="277" spans="11:13" s="31" customFormat="1">
      <c r="K277" s="30"/>
      <c r="L277" s="30"/>
      <c r="M277" s="30"/>
    </row>
    <row r="278" spans="11:13" s="31" customFormat="1">
      <c r="K278" s="30"/>
      <c r="L278" s="30"/>
      <c r="M278" s="30"/>
    </row>
    <row r="279" spans="11:13" s="31" customFormat="1">
      <c r="K279" s="30"/>
      <c r="L279" s="30"/>
      <c r="M279" s="30"/>
    </row>
    <row r="280" spans="11:13" s="31" customFormat="1">
      <c r="K280" s="30"/>
      <c r="L280" s="30"/>
      <c r="M280" s="30"/>
    </row>
    <row r="281" spans="11:13" s="31" customFormat="1">
      <c r="K281" s="30"/>
      <c r="L281" s="30"/>
      <c r="M281" s="30"/>
    </row>
    <row r="282" spans="11:13" s="31" customFormat="1">
      <c r="K282" s="30"/>
      <c r="L282" s="30"/>
      <c r="M282" s="30"/>
    </row>
    <row r="283" spans="11:13" s="31" customFormat="1">
      <c r="K283" s="30"/>
      <c r="L283" s="30"/>
      <c r="M283" s="30"/>
    </row>
    <row r="284" spans="11:13" s="31" customFormat="1">
      <c r="K284" s="30"/>
      <c r="L284" s="30"/>
      <c r="M284" s="30"/>
    </row>
    <row r="285" spans="11:13" s="31" customFormat="1">
      <c r="K285" s="30"/>
      <c r="L285" s="30"/>
      <c r="M285" s="30"/>
    </row>
    <row r="286" spans="11:13" s="31" customFormat="1">
      <c r="K286" s="30"/>
      <c r="L286" s="30"/>
      <c r="M286" s="30"/>
    </row>
    <row r="287" spans="11:13" s="31" customFormat="1">
      <c r="K287" s="30"/>
      <c r="L287" s="30"/>
      <c r="M287" s="30"/>
    </row>
    <row r="288" spans="11:13" s="31" customFormat="1">
      <c r="K288" s="30"/>
      <c r="L288" s="30"/>
      <c r="M288" s="30"/>
    </row>
    <row r="289" spans="11:13" s="31" customFormat="1">
      <c r="K289" s="30"/>
      <c r="L289" s="30"/>
      <c r="M289" s="30"/>
    </row>
    <row r="290" spans="11:13" s="31" customFormat="1">
      <c r="K290" s="30"/>
      <c r="L290" s="30"/>
      <c r="M290" s="30"/>
    </row>
    <row r="291" spans="11:13" s="31" customFormat="1">
      <c r="K291" s="30"/>
      <c r="L291" s="30"/>
      <c r="M291" s="30"/>
    </row>
    <row r="292" spans="11:13" s="31" customFormat="1">
      <c r="K292" s="30"/>
      <c r="L292" s="30"/>
      <c r="M292" s="30"/>
    </row>
    <row r="293" spans="11:13" s="31" customFormat="1">
      <c r="K293" s="30"/>
      <c r="L293" s="30"/>
      <c r="M293" s="30"/>
    </row>
    <row r="294" spans="11:13" s="31" customFormat="1">
      <c r="K294" s="30"/>
      <c r="L294" s="30"/>
      <c r="M294" s="30"/>
    </row>
    <row r="295" spans="11:13" s="31" customFormat="1">
      <c r="K295" s="30"/>
      <c r="L295" s="30"/>
      <c r="M295" s="30"/>
    </row>
    <row r="296" spans="11:13" s="31" customFormat="1">
      <c r="K296" s="30"/>
      <c r="L296" s="30"/>
      <c r="M296" s="30"/>
    </row>
    <row r="297" spans="11:13" s="31" customFormat="1">
      <c r="K297" s="30"/>
      <c r="L297" s="30"/>
      <c r="M297" s="30"/>
    </row>
    <row r="298" spans="11:13" s="31" customFormat="1">
      <c r="K298" s="30"/>
      <c r="L298" s="30"/>
      <c r="M298" s="30"/>
    </row>
    <row r="299" spans="11:13" s="31" customFormat="1">
      <c r="K299" s="30"/>
      <c r="L299" s="30"/>
      <c r="M299" s="30"/>
    </row>
    <row r="300" spans="11:13" s="31" customFormat="1">
      <c r="K300" s="30"/>
      <c r="L300" s="30"/>
      <c r="M300" s="30"/>
    </row>
    <row r="301" spans="11:13" s="31" customFormat="1">
      <c r="K301" s="30"/>
      <c r="L301" s="30"/>
      <c r="M301" s="30"/>
    </row>
    <row r="302" spans="11:13" s="31" customFormat="1">
      <c r="K302" s="30"/>
      <c r="L302" s="30"/>
      <c r="M302" s="30"/>
    </row>
    <row r="303" spans="11:13" s="31" customFormat="1">
      <c r="K303" s="30"/>
      <c r="L303" s="30"/>
      <c r="M303" s="30"/>
    </row>
    <row r="304" spans="11:13" s="31" customFormat="1">
      <c r="K304" s="30"/>
      <c r="L304" s="30"/>
      <c r="M304" s="30"/>
    </row>
    <row r="305" spans="11:13" s="31" customFormat="1">
      <c r="K305" s="30"/>
      <c r="L305" s="30"/>
      <c r="M305" s="30"/>
    </row>
    <row r="306" spans="11:13" s="31" customFormat="1">
      <c r="K306" s="30"/>
      <c r="L306" s="30"/>
      <c r="M306" s="30"/>
    </row>
    <row r="307" spans="11:13" s="31" customFormat="1">
      <c r="K307" s="30"/>
      <c r="L307" s="30"/>
      <c r="M307" s="30"/>
    </row>
    <row r="308" spans="11:13" s="31" customFormat="1">
      <c r="K308" s="30"/>
      <c r="L308" s="30"/>
      <c r="M308" s="30"/>
    </row>
    <row r="309" spans="11:13" s="31" customFormat="1">
      <c r="K309" s="30"/>
      <c r="L309" s="30"/>
      <c r="M309" s="30"/>
    </row>
    <row r="310" spans="11:13" s="31" customFormat="1">
      <c r="K310" s="30"/>
      <c r="L310" s="30"/>
      <c r="M310" s="30"/>
    </row>
    <row r="311" spans="11:13" s="31" customFormat="1">
      <c r="K311" s="30"/>
      <c r="L311" s="30"/>
      <c r="M311" s="30"/>
    </row>
    <row r="312" spans="11:13" s="31" customFormat="1">
      <c r="K312" s="30"/>
      <c r="L312" s="30"/>
      <c r="M312" s="30"/>
    </row>
    <row r="313" spans="11:13" s="31" customFormat="1">
      <c r="K313" s="30"/>
      <c r="L313" s="30"/>
      <c r="M313" s="30"/>
    </row>
    <row r="314" spans="11:13" s="31" customFormat="1">
      <c r="K314" s="30"/>
      <c r="L314" s="30"/>
      <c r="M314" s="30"/>
    </row>
    <row r="315" spans="11:13" s="31" customFormat="1">
      <c r="K315" s="30"/>
      <c r="L315" s="30"/>
      <c r="M315" s="30"/>
    </row>
    <row r="316" spans="11:13" s="31" customFormat="1">
      <c r="K316" s="30"/>
      <c r="L316" s="30"/>
      <c r="M316" s="30"/>
    </row>
    <row r="317" spans="11:13" s="31" customFormat="1">
      <c r="K317" s="30"/>
      <c r="L317" s="30"/>
      <c r="M317" s="30"/>
    </row>
    <row r="318" spans="11:13" s="31" customFormat="1">
      <c r="K318" s="30"/>
      <c r="L318" s="30"/>
      <c r="M318" s="30"/>
    </row>
    <row r="319" spans="11:13" s="31" customFormat="1">
      <c r="K319" s="30"/>
      <c r="L319" s="30"/>
      <c r="M319" s="30"/>
    </row>
    <row r="320" spans="11:13" s="31" customFormat="1">
      <c r="K320" s="30"/>
      <c r="L320" s="30"/>
      <c r="M320" s="30"/>
    </row>
    <row r="321" spans="11:13" s="31" customFormat="1">
      <c r="K321" s="30"/>
      <c r="L321" s="30"/>
      <c r="M321" s="30"/>
    </row>
    <row r="322" spans="11:13" s="31" customFormat="1">
      <c r="K322" s="30"/>
      <c r="L322" s="30"/>
      <c r="M322" s="30"/>
    </row>
    <row r="323" spans="11:13" s="31" customFormat="1">
      <c r="K323" s="30"/>
      <c r="L323" s="30"/>
      <c r="M323" s="30"/>
    </row>
    <row r="324" spans="11:13" s="31" customFormat="1">
      <c r="K324" s="30"/>
      <c r="L324" s="30"/>
      <c r="M324" s="30"/>
    </row>
    <row r="325" spans="11:13" s="31" customFormat="1">
      <c r="K325" s="30"/>
      <c r="L325" s="30"/>
      <c r="M325" s="30"/>
    </row>
    <row r="326" spans="11:13" s="31" customFormat="1">
      <c r="K326" s="30"/>
      <c r="L326" s="30"/>
      <c r="M326" s="30"/>
    </row>
    <row r="327" spans="11:13" s="31" customFormat="1">
      <c r="K327" s="30"/>
      <c r="L327" s="30"/>
      <c r="M327" s="30"/>
    </row>
    <row r="328" spans="11:13" s="31" customFormat="1">
      <c r="K328" s="30"/>
      <c r="L328" s="30"/>
      <c r="M328" s="30"/>
    </row>
    <row r="329" spans="11:13" s="31" customFormat="1">
      <c r="K329" s="30"/>
      <c r="L329" s="30"/>
      <c r="M329" s="30"/>
    </row>
    <row r="330" spans="11:13" s="31" customFormat="1">
      <c r="K330" s="30"/>
      <c r="L330" s="30"/>
      <c r="M330" s="30"/>
    </row>
  </sheetData>
  <sheetProtection algorithmName="SHA-512" hashValue="dn4uexEnr+6hh47gfZiDVLiCKSr9BVvMNogyUA+pKfXkwhLtuvI6TUhmIG6A2fCbVJHADQPhML8kcoUJ4W7Ppg==" saltValue="0/ja68aqTYnewZFebMSVuA==" spinCount="100000" sheet="1" selectLockedCells="1"/>
  <mergeCells count="21">
    <mergeCell ref="C4:D4"/>
    <mergeCell ref="B6:D6"/>
    <mergeCell ref="B7:B9"/>
    <mergeCell ref="C7:C9"/>
    <mergeCell ref="D7:D9"/>
    <mergeCell ref="E6:G6"/>
    <mergeCell ref="H6:L6"/>
    <mergeCell ref="E7:E9"/>
    <mergeCell ref="F7:F9"/>
    <mergeCell ref="G7:G9"/>
    <mergeCell ref="H7:H9"/>
    <mergeCell ref="J7:J9"/>
    <mergeCell ref="K7:K9"/>
    <mergeCell ref="L7:L9"/>
    <mergeCell ref="Q7:Q9"/>
    <mergeCell ref="M6:Q6"/>
    <mergeCell ref="I7:I9"/>
    <mergeCell ref="M7:M9"/>
    <mergeCell ref="N7:N9"/>
    <mergeCell ref="O7:O9"/>
    <mergeCell ref="P7:P9"/>
  </mergeCells>
  <phoneticPr fontId="2" type="noConversion"/>
  <conditionalFormatting sqref="C10:C17">
    <cfRule type="cellIs" dxfId="2" priority="8" stopIfTrue="1" operator="equal">
      <formula>0</formula>
    </cfRule>
  </conditionalFormatting>
  <conditionalFormatting sqref="D10:D17">
    <cfRule type="cellIs" dxfId="1" priority="7" stopIfTrue="1" operator="equal">
      <formula>"[maak een keuze]"</formula>
    </cfRule>
  </conditionalFormatting>
  <pageMargins left="0.75" right="0.75" top="1" bottom="0.48" header="0.5" footer="0.38"/>
  <pageSetup paperSize="9" scale="70" orientation="landscape" r:id="rId1"/>
  <headerFooter alignWithMargins="0">
    <oddHeader>&amp;A</oddHeader>
  </headerFooter>
  <rowBreaks count="1" manualBreakCount="1">
    <brk id="18" max="16383" man="1"/>
  </rowBreaks>
  <ignoredErrors>
    <ignoredError sqref="H15 H17 F1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9">
    <tabColor rgb="FFFF0000"/>
  </sheetPr>
  <dimension ref="A1:AZ35"/>
  <sheetViews>
    <sheetView topLeftCell="A4" zoomScaleNormal="100" workbookViewId="0">
      <pane ySplit="3" topLeftCell="A7" activePane="bottomLeft" state="frozen"/>
      <selection activeCell="A4" sqref="A4"/>
      <selection pane="bottomLeft" activeCell="F18" sqref="F18"/>
    </sheetView>
  </sheetViews>
  <sheetFormatPr defaultRowHeight="12.75"/>
  <cols>
    <col min="1" max="1" width="15.125" style="147" customWidth="1"/>
    <col min="2" max="2" width="14.375" style="147" customWidth="1"/>
    <col min="3" max="3" width="21.125" style="147" bestFit="1" customWidth="1"/>
    <col min="4" max="4" width="9.75" style="147" customWidth="1"/>
    <col min="5" max="5" width="2.375" style="147" customWidth="1"/>
    <col min="6" max="6" width="15.125" style="147" customWidth="1"/>
    <col min="7" max="7" width="9" style="147"/>
    <col min="8" max="8" width="13" style="147" customWidth="1"/>
    <col min="9" max="9" width="12.375" style="147" customWidth="1"/>
    <col min="10" max="11" width="9.25" style="147" hidden="1" customWidth="1"/>
    <col min="12" max="12" width="9.875" style="147" hidden="1" customWidth="1"/>
    <col min="13" max="13" width="9.25" style="147" hidden="1" customWidth="1"/>
    <col min="14" max="14" width="2.625" style="147" customWidth="1"/>
    <col min="15" max="15" width="10.5" style="147" customWidth="1"/>
    <col min="16" max="16" width="9.25" style="147" customWidth="1"/>
    <col min="17" max="18" width="9.25" style="147" hidden="1" customWidth="1"/>
    <col min="19" max="19" width="2.75" style="147" customWidth="1"/>
    <col min="20" max="20" width="10.75" style="147" customWidth="1"/>
    <col min="21" max="21" width="9.25" style="147" customWidth="1"/>
    <col min="22" max="23" width="9.25" style="147" hidden="1" customWidth="1"/>
    <col min="24" max="24" width="6.875" style="147" hidden="1" customWidth="1"/>
    <col min="25" max="26" width="9.25" style="147" hidden="1" customWidth="1"/>
    <col min="27" max="27" width="2.75" style="147" hidden="1" customWidth="1"/>
    <col min="28" max="29" width="9.25" style="147" hidden="1" customWidth="1"/>
    <col min="30" max="30" width="2.75" style="147" hidden="1" customWidth="1"/>
    <col min="31" max="32" width="9.25" style="147" hidden="1" customWidth="1"/>
    <col min="33" max="33" width="3" style="147" customWidth="1"/>
    <col min="34" max="34" width="10" style="147" customWidth="1"/>
    <col min="35" max="35" width="9.625" style="147" customWidth="1"/>
    <col min="36" max="36" width="2.125" style="147" customWidth="1"/>
    <col min="37" max="37" width="11" style="147" customWidth="1"/>
    <col min="38" max="38" width="9.125" style="147" customWidth="1"/>
    <col min="39" max="39" width="1.625" style="147" customWidth="1"/>
    <col min="40" max="40" width="12.375" style="147" customWidth="1"/>
    <col min="41" max="41" width="8.875" style="147" customWidth="1"/>
    <col min="42" max="42" width="2" style="147" customWidth="1"/>
    <col min="43" max="43" width="10.125" style="147" customWidth="1"/>
    <col min="44" max="44" width="9.125" style="147" customWidth="1"/>
    <col min="45" max="45" width="1.625" style="147" customWidth="1"/>
    <col min="46" max="46" width="11.5" style="153" customWidth="1"/>
    <col min="47" max="47" width="9.625" style="147" customWidth="1"/>
    <col min="48" max="48" width="9.625" style="147" hidden="1" customWidth="1"/>
    <col min="49" max="49" width="5.25" style="147" hidden="1" customWidth="1"/>
    <col min="50" max="50" width="14.125" style="147" customWidth="1"/>
    <col min="51" max="51" width="12.125" style="147" bestFit="1" customWidth="1"/>
    <col min="52" max="52" width="9.25" style="147" bestFit="1" customWidth="1"/>
    <col min="53" max="251" width="9" style="147"/>
    <col min="252" max="252" width="15.125" style="147" customWidth="1"/>
    <col min="253" max="253" width="36.375" style="147" customWidth="1"/>
    <col min="254" max="254" width="21.125" style="147" bestFit="1" customWidth="1"/>
    <col min="255" max="255" width="9.75" style="147" customWidth="1"/>
    <col min="256" max="256" width="2.375" style="147" customWidth="1"/>
    <col min="257" max="257" width="2.125" style="147" customWidth="1"/>
    <col min="258" max="258" width="9" style="147"/>
    <col min="259" max="259" width="13" style="147" customWidth="1"/>
    <col min="260" max="260" width="12.375" style="147" customWidth="1"/>
    <col min="261" max="264" width="9" style="147" customWidth="1"/>
    <col min="265" max="265" width="2.625" style="147" customWidth="1"/>
    <col min="266" max="266" width="10.5" style="147" customWidth="1"/>
    <col min="267" max="267" width="9.25" style="147" customWidth="1"/>
    <col min="268" max="269" width="9" style="147" customWidth="1"/>
    <col min="270" max="270" width="2.75" style="147" customWidth="1"/>
    <col min="271" max="271" width="10.75" style="147" customWidth="1"/>
    <col min="272" max="272" width="9.25" style="147" customWidth="1"/>
    <col min="273" max="283" width="9" style="147" customWidth="1"/>
    <col min="284" max="284" width="1.125" style="147" customWidth="1"/>
    <col min="285" max="285" width="10" style="147" customWidth="1"/>
    <col min="286" max="286" width="9.625" style="147" customWidth="1"/>
    <col min="287" max="287" width="1.125" style="147" customWidth="1"/>
    <col min="288" max="288" width="9.75" style="147" customWidth="1"/>
    <col min="289" max="289" width="9.125" style="147" customWidth="1"/>
    <col min="290" max="290" width="1.125" style="147" customWidth="1"/>
    <col min="291" max="291" width="9.875" style="147" customWidth="1"/>
    <col min="292" max="292" width="8.875" style="147" customWidth="1"/>
    <col min="293" max="293" width="1.125" style="147" customWidth="1"/>
    <col min="294" max="294" width="10.125" style="147" customWidth="1"/>
    <col min="295" max="295" width="9.125" style="147" customWidth="1"/>
    <col min="296" max="296" width="1.625" style="147" customWidth="1"/>
    <col min="297" max="297" width="10.625" style="147" customWidth="1"/>
    <col min="298" max="298" width="9.625" style="147" customWidth="1"/>
    <col min="299" max="299" width="1.875" style="147" customWidth="1"/>
    <col min="300" max="300" width="9.875" style="147" bestFit="1" customWidth="1"/>
    <col min="301" max="301" width="9.125" style="147" customWidth="1"/>
    <col min="302" max="302" width="3.5" style="147" customWidth="1"/>
    <col min="303" max="304" width="9.625" style="147" customWidth="1"/>
    <col min="305" max="305" width="3.25" style="147" customWidth="1"/>
    <col min="306" max="306" width="11.125" style="147" customWidth="1"/>
    <col min="307" max="307" width="9.25" style="147" customWidth="1"/>
    <col min="308" max="308" width="9.25" style="147" bestFit="1" customWidth="1"/>
    <col min="309" max="507" width="9" style="147"/>
    <col min="508" max="508" width="15.125" style="147" customWidth="1"/>
    <col min="509" max="509" width="36.375" style="147" customWidth="1"/>
    <col min="510" max="510" width="21.125" style="147" bestFit="1" customWidth="1"/>
    <col min="511" max="511" width="9.75" style="147" customWidth="1"/>
    <col min="512" max="512" width="2.375" style="147" customWidth="1"/>
    <col min="513" max="513" width="2.125" style="147" customWidth="1"/>
    <col min="514" max="514" width="9" style="147"/>
    <col min="515" max="515" width="13" style="147" customWidth="1"/>
    <col min="516" max="516" width="12.375" style="147" customWidth="1"/>
    <col min="517" max="520" width="9" style="147" customWidth="1"/>
    <col min="521" max="521" width="2.625" style="147" customWidth="1"/>
    <col min="522" max="522" width="10.5" style="147" customWidth="1"/>
    <col min="523" max="523" width="9.25" style="147" customWidth="1"/>
    <col min="524" max="525" width="9" style="147" customWidth="1"/>
    <col min="526" max="526" width="2.75" style="147" customWidth="1"/>
    <col min="527" max="527" width="10.75" style="147" customWidth="1"/>
    <col min="528" max="528" width="9.25" style="147" customWidth="1"/>
    <col min="529" max="539" width="9" style="147" customWidth="1"/>
    <col min="540" max="540" width="1.125" style="147" customWidth="1"/>
    <col min="541" max="541" width="10" style="147" customWidth="1"/>
    <col min="542" max="542" width="9.625" style="147" customWidth="1"/>
    <col min="543" max="543" width="1.125" style="147" customWidth="1"/>
    <col min="544" max="544" width="9.75" style="147" customWidth="1"/>
    <col min="545" max="545" width="9.125" style="147" customWidth="1"/>
    <col min="546" max="546" width="1.125" style="147" customWidth="1"/>
    <col min="547" max="547" width="9.875" style="147" customWidth="1"/>
    <col min="548" max="548" width="8.875" style="147" customWidth="1"/>
    <col min="549" max="549" width="1.125" style="147" customWidth="1"/>
    <col min="550" max="550" width="10.125" style="147" customWidth="1"/>
    <col min="551" max="551" width="9.125" style="147" customWidth="1"/>
    <col min="552" max="552" width="1.625" style="147" customWidth="1"/>
    <col min="553" max="553" width="10.625" style="147" customWidth="1"/>
    <col min="554" max="554" width="9.625" style="147" customWidth="1"/>
    <col min="555" max="555" width="1.875" style="147" customWidth="1"/>
    <col min="556" max="556" width="9.875" style="147" bestFit="1" customWidth="1"/>
    <col min="557" max="557" width="9.125" style="147" customWidth="1"/>
    <col min="558" max="558" width="3.5" style="147" customWidth="1"/>
    <col min="559" max="560" width="9.625" style="147" customWidth="1"/>
    <col min="561" max="561" width="3.25" style="147" customWidth="1"/>
    <col min="562" max="562" width="11.125" style="147" customWidth="1"/>
    <col min="563" max="563" width="9.25" style="147" customWidth="1"/>
    <col min="564" max="564" width="9.25" style="147" bestFit="1" customWidth="1"/>
    <col min="565" max="763" width="9" style="147"/>
    <col min="764" max="764" width="15.125" style="147" customWidth="1"/>
    <col min="765" max="765" width="36.375" style="147" customWidth="1"/>
    <col min="766" max="766" width="21.125" style="147" bestFit="1" customWidth="1"/>
    <col min="767" max="767" width="9.75" style="147" customWidth="1"/>
    <col min="768" max="768" width="2.375" style="147" customWidth="1"/>
    <col min="769" max="769" width="2.125" style="147" customWidth="1"/>
    <col min="770" max="770" width="9" style="147"/>
    <col min="771" max="771" width="13" style="147" customWidth="1"/>
    <col min="772" max="772" width="12.375" style="147" customWidth="1"/>
    <col min="773" max="776" width="9" style="147" customWidth="1"/>
    <col min="777" max="777" width="2.625" style="147" customWidth="1"/>
    <col min="778" max="778" width="10.5" style="147" customWidth="1"/>
    <col min="779" max="779" width="9.25" style="147" customWidth="1"/>
    <col min="780" max="781" width="9" style="147" customWidth="1"/>
    <col min="782" max="782" width="2.75" style="147" customWidth="1"/>
    <col min="783" max="783" width="10.75" style="147" customWidth="1"/>
    <col min="784" max="784" width="9.25" style="147" customWidth="1"/>
    <col min="785" max="795" width="9" style="147" customWidth="1"/>
    <col min="796" max="796" width="1.125" style="147" customWidth="1"/>
    <col min="797" max="797" width="10" style="147" customWidth="1"/>
    <col min="798" max="798" width="9.625" style="147" customWidth="1"/>
    <col min="799" max="799" width="1.125" style="147" customWidth="1"/>
    <col min="800" max="800" width="9.75" style="147" customWidth="1"/>
    <col min="801" max="801" width="9.125" style="147" customWidth="1"/>
    <col min="802" max="802" width="1.125" style="147" customWidth="1"/>
    <col min="803" max="803" width="9.875" style="147" customWidth="1"/>
    <col min="804" max="804" width="8.875" style="147" customWidth="1"/>
    <col min="805" max="805" width="1.125" style="147" customWidth="1"/>
    <col min="806" max="806" width="10.125" style="147" customWidth="1"/>
    <col min="807" max="807" width="9.125" style="147" customWidth="1"/>
    <col min="808" max="808" width="1.625" style="147" customWidth="1"/>
    <col min="809" max="809" width="10.625" style="147" customWidth="1"/>
    <col min="810" max="810" width="9.625" style="147" customWidth="1"/>
    <col min="811" max="811" width="1.875" style="147" customWidth="1"/>
    <col min="812" max="812" width="9.875" style="147" bestFit="1" customWidth="1"/>
    <col min="813" max="813" width="9.125" style="147" customWidth="1"/>
    <col min="814" max="814" width="3.5" style="147" customWidth="1"/>
    <col min="815" max="816" width="9.625" style="147" customWidth="1"/>
    <col min="817" max="817" width="3.25" style="147" customWidth="1"/>
    <col min="818" max="818" width="11.125" style="147" customWidth="1"/>
    <col min="819" max="819" width="9.25" style="147" customWidth="1"/>
    <col min="820" max="820" width="9.25" style="147" bestFit="1" customWidth="1"/>
    <col min="821" max="1019" width="9" style="147"/>
    <col min="1020" max="1020" width="15.125" style="147" customWidth="1"/>
    <col min="1021" max="1021" width="36.375" style="147" customWidth="1"/>
    <col min="1022" max="1022" width="21.125" style="147" bestFit="1" customWidth="1"/>
    <col min="1023" max="1023" width="9.75" style="147" customWidth="1"/>
    <col min="1024" max="1024" width="2.375" style="147" customWidth="1"/>
    <col min="1025" max="1025" width="2.125" style="147" customWidth="1"/>
    <col min="1026" max="1026" width="9" style="147"/>
    <col min="1027" max="1027" width="13" style="147" customWidth="1"/>
    <col min="1028" max="1028" width="12.375" style="147" customWidth="1"/>
    <col min="1029" max="1032" width="9" style="147" customWidth="1"/>
    <col min="1033" max="1033" width="2.625" style="147" customWidth="1"/>
    <col min="1034" max="1034" width="10.5" style="147" customWidth="1"/>
    <col min="1035" max="1035" width="9.25" style="147" customWidth="1"/>
    <col min="1036" max="1037" width="9" style="147" customWidth="1"/>
    <col min="1038" max="1038" width="2.75" style="147" customWidth="1"/>
    <col min="1039" max="1039" width="10.75" style="147" customWidth="1"/>
    <col min="1040" max="1040" width="9.25" style="147" customWidth="1"/>
    <col min="1041" max="1051" width="9" style="147" customWidth="1"/>
    <col min="1052" max="1052" width="1.125" style="147" customWidth="1"/>
    <col min="1053" max="1053" width="10" style="147" customWidth="1"/>
    <col min="1054" max="1054" width="9.625" style="147" customWidth="1"/>
    <col min="1055" max="1055" width="1.125" style="147" customWidth="1"/>
    <col min="1056" max="1056" width="9.75" style="147" customWidth="1"/>
    <col min="1057" max="1057" width="9.125" style="147" customWidth="1"/>
    <col min="1058" max="1058" width="1.125" style="147" customWidth="1"/>
    <col min="1059" max="1059" width="9.875" style="147" customWidth="1"/>
    <col min="1060" max="1060" width="8.875" style="147" customWidth="1"/>
    <col min="1061" max="1061" width="1.125" style="147" customWidth="1"/>
    <col min="1062" max="1062" width="10.125" style="147" customWidth="1"/>
    <col min="1063" max="1063" width="9.125" style="147" customWidth="1"/>
    <col min="1064" max="1064" width="1.625" style="147" customWidth="1"/>
    <col min="1065" max="1065" width="10.625" style="147" customWidth="1"/>
    <col min="1066" max="1066" width="9.625" style="147" customWidth="1"/>
    <col min="1067" max="1067" width="1.875" style="147" customWidth="1"/>
    <col min="1068" max="1068" width="9.875" style="147" bestFit="1" customWidth="1"/>
    <col min="1069" max="1069" width="9.125" style="147" customWidth="1"/>
    <col min="1070" max="1070" width="3.5" style="147" customWidth="1"/>
    <col min="1071" max="1072" width="9.625" style="147" customWidth="1"/>
    <col min="1073" max="1073" width="3.25" style="147" customWidth="1"/>
    <col min="1074" max="1074" width="11.125" style="147" customWidth="1"/>
    <col min="1075" max="1075" width="9.25" style="147" customWidth="1"/>
    <col min="1076" max="1076" width="9.25" style="147" bestFit="1" customWidth="1"/>
    <col min="1077" max="1275" width="9" style="147"/>
    <col min="1276" max="1276" width="15.125" style="147" customWidth="1"/>
    <col min="1277" max="1277" width="36.375" style="147" customWidth="1"/>
    <col min="1278" max="1278" width="21.125" style="147" bestFit="1" customWidth="1"/>
    <col min="1279" max="1279" width="9.75" style="147" customWidth="1"/>
    <col min="1280" max="1280" width="2.375" style="147" customWidth="1"/>
    <col min="1281" max="1281" width="2.125" style="147" customWidth="1"/>
    <col min="1282" max="1282" width="9" style="147"/>
    <col min="1283" max="1283" width="13" style="147" customWidth="1"/>
    <col min="1284" max="1284" width="12.375" style="147" customWidth="1"/>
    <col min="1285" max="1288" width="9" style="147" customWidth="1"/>
    <col min="1289" max="1289" width="2.625" style="147" customWidth="1"/>
    <col min="1290" max="1290" width="10.5" style="147" customWidth="1"/>
    <col min="1291" max="1291" width="9.25" style="147" customWidth="1"/>
    <col min="1292" max="1293" width="9" style="147" customWidth="1"/>
    <col min="1294" max="1294" width="2.75" style="147" customWidth="1"/>
    <col min="1295" max="1295" width="10.75" style="147" customWidth="1"/>
    <col min="1296" max="1296" width="9.25" style="147" customWidth="1"/>
    <col min="1297" max="1307" width="9" style="147" customWidth="1"/>
    <col min="1308" max="1308" width="1.125" style="147" customWidth="1"/>
    <col min="1309" max="1309" width="10" style="147" customWidth="1"/>
    <col min="1310" max="1310" width="9.625" style="147" customWidth="1"/>
    <col min="1311" max="1311" width="1.125" style="147" customWidth="1"/>
    <col min="1312" max="1312" width="9.75" style="147" customWidth="1"/>
    <col min="1313" max="1313" width="9.125" style="147" customWidth="1"/>
    <col min="1314" max="1314" width="1.125" style="147" customWidth="1"/>
    <col min="1315" max="1315" width="9.875" style="147" customWidth="1"/>
    <col min="1316" max="1316" width="8.875" style="147" customWidth="1"/>
    <col min="1317" max="1317" width="1.125" style="147" customWidth="1"/>
    <col min="1318" max="1318" width="10.125" style="147" customWidth="1"/>
    <col min="1319" max="1319" width="9.125" style="147" customWidth="1"/>
    <col min="1320" max="1320" width="1.625" style="147" customWidth="1"/>
    <col min="1321" max="1321" width="10.625" style="147" customWidth="1"/>
    <col min="1322" max="1322" width="9.625" style="147" customWidth="1"/>
    <col min="1323" max="1323" width="1.875" style="147" customWidth="1"/>
    <col min="1324" max="1324" width="9.875" style="147" bestFit="1" customWidth="1"/>
    <col min="1325" max="1325" width="9.125" style="147" customWidth="1"/>
    <col min="1326" max="1326" width="3.5" style="147" customWidth="1"/>
    <col min="1327" max="1328" width="9.625" style="147" customWidth="1"/>
    <col min="1329" max="1329" width="3.25" style="147" customWidth="1"/>
    <col min="1330" max="1330" width="11.125" style="147" customWidth="1"/>
    <col min="1331" max="1331" width="9.25" style="147" customWidth="1"/>
    <col min="1332" max="1332" width="9.25" style="147" bestFit="1" customWidth="1"/>
    <col min="1333" max="1531" width="9" style="147"/>
    <col min="1532" max="1532" width="15.125" style="147" customWidth="1"/>
    <col min="1533" max="1533" width="36.375" style="147" customWidth="1"/>
    <col min="1534" max="1534" width="21.125" style="147" bestFit="1" customWidth="1"/>
    <col min="1535" max="1535" width="9.75" style="147" customWidth="1"/>
    <col min="1536" max="1536" width="2.375" style="147" customWidth="1"/>
    <col min="1537" max="1537" width="2.125" style="147" customWidth="1"/>
    <col min="1538" max="1538" width="9" style="147"/>
    <col min="1539" max="1539" width="13" style="147" customWidth="1"/>
    <col min="1540" max="1540" width="12.375" style="147" customWidth="1"/>
    <col min="1541" max="1544" width="9" style="147" customWidth="1"/>
    <col min="1545" max="1545" width="2.625" style="147" customWidth="1"/>
    <col min="1546" max="1546" width="10.5" style="147" customWidth="1"/>
    <col min="1547" max="1547" width="9.25" style="147" customWidth="1"/>
    <col min="1548" max="1549" width="9" style="147" customWidth="1"/>
    <col min="1550" max="1550" width="2.75" style="147" customWidth="1"/>
    <col min="1551" max="1551" width="10.75" style="147" customWidth="1"/>
    <col min="1552" max="1552" width="9.25" style="147" customWidth="1"/>
    <col min="1553" max="1563" width="9" style="147" customWidth="1"/>
    <col min="1564" max="1564" width="1.125" style="147" customWidth="1"/>
    <col min="1565" max="1565" width="10" style="147" customWidth="1"/>
    <col min="1566" max="1566" width="9.625" style="147" customWidth="1"/>
    <col min="1567" max="1567" width="1.125" style="147" customWidth="1"/>
    <col min="1568" max="1568" width="9.75" style="147" customWidth="1"/>
    <col min="1569" max="1569" width="9.125" style="147" customWidth="1"/>
    <col min="1570" max="1570" width="1.125" style="147" customWidth="1"/>
    <col min="1571" max="1571" width="9.875" style="147" customWidth="1"/>
    <col min="1572" max="1572" width="8.875" style="147" customWidth="1"/>
    <col min="1573" max="1573" width="1.125" style="147" customWidth="1"/>
    <col min="1574" max="1574" width="10.125" style="147" customWidth="1"/>
    <col min="1575" max="1575" width="9.125" style="147" customWidth="1"/>
    <col min="1576" max="1576" width="1.625" style="147" customWidth="1"/>
    <col min="1577" max="1577" width="10.625" style="147" customWidth="1"/>
    <col min="1578" max="1578" width="9.625" style="147" customWidth="1"/>
    <col min="1579" max="1579" width="1.875" style="147" customWidth="1"/>
    <col min="1580" max="1580" width="9.875" style="147" bestFit="1" customWidth="1"/>
    <col min="1581" max="1581" width="9.125" style="147" customWidth="1"/>
    <col min="1582" max="1582" width="3.5" style="147" customWidth="1"/>
    <col min="1583" max="1584" width="9.625" style="147" customWidth="1"/>
    <col min="1585" max="1585" width="3.25" style="147" customWidth="1"/>
    <col min="1586" max="1586" width="11.125" style="147" customWidth="1"/>
    <col min="1587" max="1587" width="9.25" style="147" customWidth="1"/>
    <col min="1588" max="1588" width="9.25" style="147" bestFit="1" customWidth="1"/>
    <col min="1589" max="1787" width="9" style="147"/>
    <col min="1788" max="1788" width="15.125" style="147" customWidth="1"/>
    <col min="1789" max="1789" width="36.375" style="147" customWidth="1"/>
    <col min="1790" max="1790" width="21.125" style="147" bestFit="1" customWidth="1"/>
    <col min="1791" max="1791" width="9.75" style="147" customWidth="1"/>
    <col min="1792" max="1792" width="2.375" style="147" customWidth="1"/>
    <col min="1793" max="1793" width="2.125" style="147" customWidth="1"/>
    <col min="1794" max="1794" width="9" style="147"/>
    <col min="1795" max="1795" width="13" style="147" customWidth="1"/>
    <col min="1796" max="1796" width="12.375" style="147" customWidth="1"/>
    <col min="1797" max="1800" width="9" style="147" customWidth="1"/>
    <col min="1801" max="1801" width="2.625" style="147" customWidth="1"/>
    <col min="1802" max="1802" width="10.5" style="147" customWidth="1"/>
    <col min="1803" max="1803" width="9.25" style="147" customWidth="1"/>
    <col min="1804" max="1805" width="9" style="147" customWidth="1"/>
    <col min="1806" max="1806" width="2.75" style="147" customWidth="1"/>
    <col min="1807" max="1807" width="10.75" style="147" customWidth="1"/>
    <col min="1808" max="1808" width="9.25" style="147" customWidth="1"/>
    <col min="1809" max="1819" width="9" style="147" customWidth="1"/>
    <col min="1820" max="1820" width="1.125" style="147" customWidth="1"/>
    <col min="1821" max="1821" width="10" style="147" customWidth="1"/>
    <col min="1822" max="1822" width="9.625" style="147" customWidth="1"/>
    <col min="1823" max="1823" width="1.125" style="147" customWidth="1"/>
    <col min="1824" max="1824" width="9.75" style="147" customWidth="1"/>
    <col min="1825" max="1825" width="9.125" style="147" customWidth="1"/>
    <col min="1826" max="1826" width="1.125" style="147" customWidth="1"/>
    <col min="1827" max="1827" width="9.875" style="147" customWidth="1"/>
    <col min="1828" max="1828" width="8.875" style="147" customWidth="1"/>
    <col min="1829" max="1829" width="1.125" style="147" customWidth="1"/>
    <col min="1830" max="1830" width="10.125" style="147" customWidth="1"/>
    <col min="1831" max="1831" width="9.125" style="147" customWidth="1"/>
    <col min="1832" max="1832" width="1.625" style="147" customWidth="1"/>
    <col min="1833" max="1833" width="10.625" style="147" customWidth="1"/>
    <col min="1834" max="1834" width="9.625" style="147" customWidth="1"/>
    <col min="1835" max="1835" width="1.875" style="147" customWidth="1"/>
    <col min="1836" max="1836" width="9.875" style="147" bestFit="1" customWidth="1"/>
    <col min="1837" max="1837" width="9.125" style="147" customWidth="1"/>
    <col min="1838" max="1838" width="3.5" style="147" customWidth="1"/>
    <col min="1839" max="1840" width="9.625" style="147" customWidth="1"/>
    <col min="1841" max="1841" width="3.25" style="147" customWidth="1"/>
    <col min="1842" max="1842" width="11.125" style="147" customWidth="1"/>
    <col min="1843" max="1843" width="9.25" style="147" customWidth="1"/>
    <col min="1844" max="1844" width="9.25" style="147" bestFit="1" customWidth="1"/>
    <col min="1845" max="2043" width="9" style="147"/>
    <col min="2044" max="2044" width="15.125" style="147" customWidth="1"/>
    <col min="2045" max="2045" width="36.375" style="147" customWidth="1"/>
    <col min="2046" max="2046" width="21.125" style="147" bestFit="1" customWidth="1"/>
    <col min="2047" max="2047" width="9.75" style="147" customWidth="1"/>
    <col min="2048" max="2048" width="2.375" style="147" customWidth="1"/>
    <col min="2049" max="2049" width="2.125" style="147" customWidth="1"/>
    <col min="2050" max="2050" width="9" style="147"/>
    <col min="2051" max="2051" width="13" style="147" customWidth="1"/>
    <col min="2052" max="2052" width="12.375" style="147" customWidth="1"/>
    <col min="2053" max="2056" width="9" style="147" customWidth="1"/>
    <col min="2057" max="2057" width="2.625" style="147" customWidth="1"/>
    <col min="2058" max="2058" width="10.5" style="147" customWidth="1"/>
    <col min="2059" max="2059" width="9.25" style="147" customWidth="1"/>
    <col min="2060" max="2061" width="9" style="147" customWidth="1"/>
    <col min="2062" max="2062" width="2.75" style="147" customWidth="1"/>
    <col min="2063" max="2063" width="10.75" style="147" customWidth="1"/>
    <col min="2064" max="2064" width="9.25" style="147" customWidth="1"/>
    <col min="2065" max="2075" width="9" style="147" customWidth="1"/>
    <col min="2076" max="2076" width="1.125" style="147" customWidth="1"/>
    <col min="2077" max="2077" width="10" style="147" customWidth="1"/>
    <col min="2078" max="2078" width="9.625" style="147" customWidth="1"/>
    <col min="2079" max="2079" width="1.125" style="147" customWidth="1"/>
    <col min="2080" max="2080" width="9.75" style="147" customWidth="1"/>
    <col min="2081" max="2081" width="9.125" style="147" customWidth="1"/>
    <col min="2082" max="2082" width="1.125" style="147" customWidth="1"/>
    <col min="2083" max="2083" width="9.875" style="147" customWidth="1"/>
    <col min="2084" max="2084" width="8.875" style="147" customWidth="1"/>
    <col min="2085" max="2085" width="1.125" style="147" customWidth="1"/>
    <col min="2086" max="2086" width="10.125" style="147" customWidth="1"/>
    <col min="2087" max="2087" width="9.125" style="147" customWidth="1"/>
    <col min="2088" max="2088" width="1.625" style="147" customWidth="1"/>
    <col min="2089" max="2089" width="10.625" style="147" customWidth="1"/>
    <col min="2090" max="2090" width="9.625" style="147" customWidth="1"/>
    <col min="2091" max="2091" width="1.875" style="147" customWidth="1"/>
    <col min="2092" max="2092" width="9.875" style="147" bestFit="1" customWidth="1"/>
    <col min="2093" max="2093" width="9.125" style="147" customWidth="1"/>
    <col min="2094" max="2094" width="3.5" style="147" customWidth="1"/>
    <col min="2095" max="2096" width="9.625" style="147" customWidth="1"/>
    <col min="2097" max="2097" width="3.25" style="147" customWidth="1"/>
    <col min="2098" max="2098" width="11.125" style="147" customWidth="1"/>
    <col min="2099" max="2099" width="9.25" style="147" customWidth="1"/>
    <col min="2100" max="2100" width="9.25" style="147" bestFit="1" customWidth="1"/>
    <col min="2101" max="2299" width="9" style="147"/>
    <col min="2300" max="2300" width="15.125" style="147" customWidth="1"/>
    <col min="2301" max="2301" width="36.375" style="147" customWidth="1"/>
    <col min="2302" max="2302" width="21.125" style="147" bestFit="1" customWidth="1"/>
    <col min="2303" max="2303" width="9.75" style="147" customWidth="1"/>
    <col min="2304" max="2304" width="2.375" style="147" customWidth="1"/>
    <col min="2305" max="2305" width="2.125" style="147" customWidth="1"/>
    <col min="2306" max="2306" width="9" style="147"/>
    <col min="2307" max="2307" width="13" style="147" customWidth="1"/>
    <col min="2308" max="2308" width="12.375" style="147" customWidth="1"/>
    <col min="2309" max="2312" width="9" style="147" customWidth="1"/>
    <col min="2313" max="2313" width="2.625" style="147" customWidth="1"/>
    <col min="2314" max="2314" width="10.5" style="147" customWidth="1"/>
    <col min="2315" max="2315" width="9.25" style="147" customWidth="1"/>
    <col min="2316" max="2317" width="9" style="147" customWidth="1"/>
    <col min="2318" max="2318" width="2.75" style="147" customWidth="1"/>
    <col min="2319" max="2319" width="10.75" style="147" customWidth="1"/>
    <col min="2320" max="2320" width="9.25" style="147" customWidth="1"/>
    <col min="2321" max="2331" width="9" style="147" customWidth="1"/>
    <col min="2332" max="2332" width="1.125" style="147" customWidth="1"/>
    <col min="2333" max="2333" width="10" style="147" customWidth="1"/>
    <col min="2334" max="2334" width="9.625" style="147" customWidth="1"/>
    <col min="2335" max="2335" width="1.125" style="147" customWidth="1"/>
    <col min="2336" max="2336" width="9.75" style="147" customWidth="1"/>
    <col min="2337" max="2337" width="9.125" style="147" customWidth="1"/>
    <col min="2338" max="2338" width="1.125" style="147" customWidth="1"/>
    <col min="2339" max="2339" width="9.875" style="147" customWidth="1"/>
    <col min="2340" max="2340" width="8.875" style="147" customWidth="1"/>
    <col min="2341" max="2341" width="1.125" style="147" customWidth="1"/>
    <col min="2342" max="2342" width="10.125" style="147" customWidth="1"/>
    <col min="2343" max="2343" width="9.125" style="147" customWidth="1"/>
    <col min="2344" max="2344" width="1.625" style="147" customWidth="1"/>
    <col min="2345" max="2345" width="10.625" style="147" customWidth="1"/>
    <col min="2346" max="2346" width="9.625" style="147" customWidth="1"/>
    <col min="2347" max="2347" width="1.875" style="147" customWidth="1"/>
    <col min="2348" max="2348" width="9.875" style="147" bestFit="1" customWidth="1"/>
    <col min="2349" max="2349" width="9.125" style="147" customWidth="1"/>
    <col min="2350" max="2350" width="3.5" style="147" customWidth="1"/>
    <col min="2351" max="2352" width="9.625" style="147" customWidth="1"/>
    <col min="2353" max="2353" width="3.25" style="147" customWidth="1"/>
    <col min="2354" max="2354" width="11.125" style="147" customWidth="1"/>
    <col min="2355" max="2355" width="9.25" style="147" customWidth="1"/>
    <col min="2356" max="2356" width="9.25" style="147" bestFit="1" customWidth="1"/>
    <col min="2357" max="2555" width="9" style="147"/>
    <col min="2556" max="2556" width="15.125" style="147" customWidth="1"/>
    <col min="2557" max="2557" width="36.375" style="147" customWidth="1"/>
    <col min="2558" max="2558" width="21.125" style="147" bestFit="1" customWidth="1"/>
    <col min="2559" max="2559" width="9.75" style="147" customWidth="1"/>
    <col min="2560" max="2560" width="2.375" style="147" customWidth="1"/>
    <col min="2561" max="2561" width="2.125" style="147" customWidth="1"/>
    <col min="2562" max="2562" width="9" style="147"/>
    <col min="2563" max="2563" width="13" style="147" customWidth="1"/>
    <col min="2564" max="2564" width="12.375" style="147" customWidth="1"/>
    <col min="2565" max="2568" width="9" style="147" customWidth="1"/>
    <col min="2569" max="2569" width="2.625" style="147" customWidth="1"/>
    <col min="2570" max="2570" width="10.5" style="147" customWidth="1"/>
    <col min="2571" max="2571" width="9.25" style="147" customWidth="1"/>
    <col min="2572" max="2573" width="9" style="147" customWidth="1"/>
    <col min="2574" max="2574" width="2.75" style="147" customWidth="1"/>
    <col min="2575" max="2575" width="10.75" style="147" customWidth="1"/>
    <col min="2576" max="2576" width="9.25" style="147" customWidth="1"/>
    <col min="2577" max="2587" width="9" style="147" customWidth="1"/>
    <col min="2588" max="2588" width="1.125" style="147" customWidth="1"/>
    <col min="2589" max="2589" width="10" style="147" customWidth="1"/>
    <col min="2590" max="2590" width="9.625" style="147" customWidth="1"/>
    <col min="2591" max="2591" width="1.125" style="147" customWidth="1"/>
    <col min="2592" max="2592" width="9.75" style="147" customWidth="1"/>
    <col min="2593" max="2593" width="9.125" style="147" customWidth="1"/>
    <col min="2594" max="2594" width="1.125" style="147" customWidth="1"/>
    <col min="2595" max="2595" width="9.875" style="147" customWidth="1"/>
    <col min="2596" max="2596" width="8.875" style="147" customWidth="1"/>
    <col min="2597" max="2597" width="1.125" style="147" customWidth="1"/>
    <col min="2598" max="2598" width="10.125" style="147" customWidth="1"/>
    <col min="2599" max="2599" width="9.125" style="147" customWidth="1"/>
    <col min="2600" max="2600" width="1.625" style="147" customWidth="1"/>
    <col min="2601" max="2601" width="10.625" style="147" customWidth="1"/>
    <col min="2602" max="2602" width="9.625" style="147" customWidth="1"/>
    <col min="2603" max="2603" width="1.875" style="147" customWidth="1"/>
    <col min="2604" max="2604" width="9.875" style="147" bestFit="1" customWidth="1"/>
    <col min="2605" max="2605" width="9.125" style="147" customWidth="1"/>
    <col min="2606" max="2606" width="3.5" style="147" customWidth="1"/>
    <col min="2607" max="2608" width="9.625" style="147" customWidth="1"/>
    <col min="2609" max="2609" width="3.25" style="147" customWidth="1"/>
    <col min="2610" max="2610" width="11.125" style="147" customWidth="1"/>
    <col min="2611" max="2611" width="9.25" style="147" customWidth="1"/>
    <col min="2612" max="2612" width="9.25" style="147" bestFit="1" customWidth="1"/>
    <col min="2613" max="2811" width="9" style="147"/>
    <col min="2812" max="2812" width="15.125" style="147" customWidth="1"/>
    <col min="2813" max="2813" width="36.375" style="147" customWidth="1"/>
    <col min="2814" max="2814" width="21.125" style="147" bestFit="1" customWidth="1"/>
    <col min="2815" max="2815" width="9.75" style="147" customWidth="1"/>
    <col min="2816" max="2816" width="2.375" style="147" customWidth="1"/>
    <col min="2817" max="2817" width="2.125" style="147" customWidth="1"/>
    <col min="2818" max="2818" width="9" style="147"/>
    <col min="2819" max="2819" width="13" style="147" customWidth="1"/>
    <col min="2820" max="2820" width="12.375" style="147" customWidth="1"/>
    <col min="2821" max="2824" width="9" style="147" customWidth="1"/>
    <col min="2825" max="2825" width="2.625" style="147" customWidth="1"/>
    <col min="2826" max="2826" width="10.5" style="147" customWidth="1"/>
    <col min="2827" max="2827" width="9.25" style="147" customWidth="1"/>
    <col min="2828" max="2829" width="9" style="147" customWidth="1"/>
    <col min="2830" max="2830" width="2.75" style="147" customWidth="1"/>
    <col min="2831" max="2831" width="10.75" style="147" customWidth="1"/>
    <col min="2832" max="2832" width="9.25" style="147" customWidth="1"/>
    <col min="2833" max="2843" width="9" style="147" customWidth="1"/>
    <col min="2844" max="2844" width="1.125" style="147" customWidth="1"/>
    <col min="2845" max="2845" width="10" style="147" customWidth="1"/>
    <col min="2846" max="2846" width="9.625" style="147" customWidth="1"/>
    <col min="2847" max="2847" width="1.125" style="147" customWidth="1"/>
    <col min="2848" max="2848" width="9.75" style="147" customWidth="1"/>
    <col min="2849" max="2849" width="9.125" style="147" customWidth="1"/>
    <col min="2850" max="2850" width="1.125" style="147" customWidth="1"/>
    <col min="2851" max="2851" width="9.875" style="147" customWidth="1"/>
    <col min="2852" max="2852" width="8.875" style="147" customWidth="1"/>
    <col min="2853" max="2853" width="1.125" style="147" customWidth="1"/>
    <col min="2854" max="2854" width="10.125" style="147" customWidth="1"/>
    <col min="2855" max="2855" width="9.125" style="147" customWidth="1"/>
    <col min="2856" max="2856" width="1.625" style="147" customWidth="1"/>
    <col min="2857" max="2857" width="10.625" style="147" customWidth="1"/>
    <col min="2858" max="2858" width="9.625" style="147" customWidth="1"/>
    <col min="2859" max="2859" width="1.875" style="147" customWidth="1"/>
    <col min="2860" max="2860" width="9.875" style="147" bestFit="1" customWidth="1"/>
    <col min="2861" max="2861" width="9.125" style="147" customWidth="1"/>
    <col min="2862" max="2862" width="3.5" style="147" customWidth="1"/>
    <col min="2863" max="2864" width="9.625" style="147" customWidth="1"/>
    <col min="2865" max="2865" width="3.25" style="147" customWidth="1"/>
    <col min="2866" max="2866" width="11.125" style="147" customWidth="1"/>
    <col min="2867" max="2867" width="9.25" style="147" customWidth="1"/>
    <col min="2868" max="2868" width="9.25" style="147" bestFit="1" customWidth="1"/>
    <col min="2869" max="3067" width="9" style="147"/>
    <col min="3068" max="3068" width="15.125" style="147" customWidth="1"/>
    <col min="3069" max="3069" width="36.375" style="147" customWidth="1"/>
    <col min="3070" max="3070" width="21.125" style="147" bestFit="1" customWidth="1"/>
    <col min="3071" max="3071" width="9.75" style="147" customWidth="1"/>
    <col min="3072" max="3072" width="2.375" style="147" customWidth="1"/>
    <col min="3073" max="3073" width="2.125" style="147" customWidth="1"/>
    <col min="3074" max="3074" width="9" style="147"/>
    <col min="3075" max="3075" width="13" style="147" customWidth="1"/>
    <col min="3076" max="3076" width="12.375" style="147" customWidth="1"/>
    <col min="3077" max="3080" width="9" style="147" customWidth="1"/>
    <col min="3081" max="3081" width="2.625" style="147" customWidth="1"/>
    <col min="3082" max="3082" width="10.5" style="147" customWidth="1"/>
    <col min="3083" max="3083" width="9.25" style="147" customWidth="1"/>
    <col min="3084" max="3085" width="9" style="147" customWidth="1"/>
    <col min="3086" max="3086" width="2.75" style="147" customWidth="1"/>
    <col min="3087" max="3087" width="10.75" style="147" customWidth="1"/>
    <col min="3088" max="3088" width="9.25" style="147" customWidth="1"/>
    <col min="3089" max="3099" width="9" style="147" customWidth="1"/>
    <col min="3100" max="3100" width="1.125" style="147" customWidth="1"/>
    <col min="3101" max="3101" width="10" style="147" customWidth="1"/>
    <col min="3102" max="3102" width="9.625" style="147" customWidth="1"/>
    <col min="3103" max="3103" width="1.125" style="147" customWidth="1"/>
    <col min="3104" max="3104" width="9.75" style="147" customWidth="1"/>
    <col min="3105" max="3105" width="9.125" style="147" customWidth="1"/>
    <col min="3106" max="3106" width="1.125" style="147" customWidth="1"/>
    <col min="3107" max="3107" width="9.875" style="147" customWidth="1"/>
    <col min="3108" max="3108" width="8.875" style="147" customWidth="1"/>
    <col min="3109" max="3109" width="1.125" style="147" customWidth="1"/>
    <col min="3110" max="3110" width="10.125" style="147" customWidth="1"/>
    <col min="3111" max="3111" width="9.125" style="147" customWidth="1"/>
    <col min="3112" max="3112" width="1.625" style="147" customWidth="1"/>
    <col min="3113" max="3113" width="10.625" style="147" customWidth="1"/>
    <col min="3114" max="3114" width="9.625" style="147" customWidth="1"/>
    <col min="3115" max="3115" width="1.875" style="147" customWidth="1"/>
    <col min="3116" max="3116" width="9.875" style="147" bestFit="1" customWidth="1"/>
    <col min="3117" max="3117" width="9.125" style="147" customWidth="1"/>
    <col min="3118" max="3118" width="3.5" style="147" customWidth="1"/>
    <col min="3119" max="3120" width="9.625" style="147" customWidth="1"/>
    <col min="3121" max="3121" width="3.25" style="147" customWidth="1"/>
    <col min="3122" max="3122" width="11.125" style="147" customWidth="1"/>
    <col min="3123" max="3123" width="9.25" style="147" customWidth="1"/>
    <col min="3124" max="3124" width="9.25" style="147" bestFit="1" customWidth="1"/>
    <col min="3125" max="3323" width="9" style="147"/>
    <col min="3324" max="3324" width="15.125" style="147" customWidth="1"/>
    <col min="3325" max="3325" width="36.375" style="147" customWidth="1"/>
    <col min="3326" max="3326" width="21.125" style="147" bestFit="1" customWidth="1"/>
    <col min="3327" max="3327" width="9.75" style="147" customWidth="1"/>
    <col min="3328" max="3328" width="2.375" style="147" customWidth="1"/>
    <col min="3329" max="3329" width="2.125" style="147" customWidth="1"/>
    <col min="3330" max="3330" width="9" style="147"/>
    <col min="3331" max="3331" width="13" style="147" customWidth="1"/>
    <col min="3332" max="3332" width="12.375" style="147" customWidth="1"/>
    <col min="3333" max="3336" width="9" style="147" customWidth="1"/>
    <col min="3337" max="3337" width="2.625" style="147" customWidth="1"/>
    <col min="3338" max="3338" width="10.5" style="147" customWidth="1"/>
    <col min="3339" max="3339" width="9.25" style="147" customWidth="1"/>
    <col min="3340" max="3341" width="9" style="147" customWidth="1"/>
    <col min="3342" max="3342" width="2.75" style="147" customWidth="1"/>
    <col min="3343" max="3343" width="10.75" style="147" customWidth="1"/>
    <col min="3344" max="3344" width="9.25" style="147" customWidth="1"/>
    <col min="3345" max="3355" width="9" style="147" customWidth="1"/>
    <col min="3356" max="3356" width="1.125" style="147" customWidth="1"/>
    <col min="3357" max="3357" width="10" style="147" customWidth="1"/>
    <col min="3358" max="3358" width="9.625" style="147" customWidth="1"/>
    <col min="3359" max="3359" width="1.125" style="147" customWidth="1"/>
    <col min="3360" max="3360" width="9.75" style="147" customWidth="1"/>
    <col min="3361" max="3361" width="9.125" style="147" customWidth="1"/>
    <col min="3362" max="3362" width="1.125" style="147" customWidth="1"/>
    <col min="3363" max="3363" width="9.875" style="147" customWidth="1"/>
    <col min="3364" max="3364" width="8.875" style="147" customWidth="1"/>
    <col min="3365" max="3365" width="1.125" style="147" customWidth="1"/>
    <col min="3366" max="3366" width="10.125" style="147" customWidth="1"/>
    <col min="3367" max="3367" width="9.125" style="147" customWidth="1"/>
    <col min="3368" max="3368" width="1.625" style="147" customWidth="1"/>
    <col min="3369" max="3369" width="10.625" style="147" customWidth="1"/>
    <col min="3370" max="3370" width="9.625" style="147" customWidth="1"/>
    <col min="3371" max="3371" width="1.875" style="147" customWidth="1"/>
    <col min="3372" max="3372" width="9.875" style="147" bestFit="1" customWidth="1"/>
    <col min="3373" max="3373" width="9.125" style="147" customWidth="1"/>
    <col min="3374" max="3374" width="3.5" style="147" customWidth="1"/>
    <col min="3375" max="3376" width="9.625" style="147" customWidth="1"/>
    <col min="3377" max="3377" width="3.25" style="147" customWidth="1"/>
    <col min="3378" max="3378" width="11.125" style="147" customWidth="1"/>
    <col min="3379" max="3379" width="9.25" style="147" customWidth="1"/>
    <col min="3380" max="3380" width="9.25" style="147" bestFit="1" customWidth="1"/>
    <col min="3381" max="3579" width="9" style="147"/>
    <col min="3580" max="3580" width="15.125" style="147" customWidth="1"/>
    <col min="3581" max="3581" width="36.375" style="147" customWidth="1"/>
    <col min="3582" max="3582" width="21.125" style="147" bestFit="1" customWidth="1"/>
    <col min="3583" max="3583" width="9.75" style="147" customWidth="1"/>
    <col min="3584" max="3584" width="2.375" style="147" customWidth="1"/>
    <col min="3585" max="3585" width="2.125" style="147" customWidth="1"/>
    <col min="3586" max="3586" width="9" style="147"/>
    <col min="3587" max="3587" width="13" style="147" customWidth="1"/>
    <col min="3588" max="3588" width="12.375" style="147" customWidth="1"/>
    <col min="3589" max="3592" width="9" style="147" customWidth="1"/>
    <col min="3593" max="3593" width="2.625" style="147" customWidth="1"/>
    <col min="3594" max="3594" width="10.5" style="147" customWidth="1"/>
    <col min="3595" max="3595" width="9.25" style="147" customWidth="1"/>
    <col min="3596" max="3597" width="9" style="147" customWidth="1"/>
    <col min="3598" max="3598" width="2.75" style="147" customWidth="1"/>
    <col min="3599" max="3599" width="10.75" style="147" customWidth="1"/>
    <col min="3600" max="3600" width="9.25" style="147" customWidth="1"/>
    <col min="3601" max="3611" width="9" style="147" customWidth="1"/>
    <col min="3612" max="3612" width="1.125" style="147" customWidth="1"/>
    <col min="3613" max="3613" width="10" style="147" customWidth="1"/>
    <col min="3614" max="3614" width="9.625" style="147" customWidth="1"/>
    <col min="3615" max="3615" width="1.125" style="147" customWidth="1"/>
    <col min="3616" max="3616" width="9.75" style="147" customWidth="1"/>
    <col min="3617" max="3617" width="9.125" style="147" customWidth="1"/>
    <col min="3618" max="3618" width="1.125" style="147" customWidth="1"/>
    <col min="3619" max="3619" width="9.875" style="147" customWidth="1"/>
    <col min="3620" max="3620" width="8.875" style="147" customWidth="1"/>
    <col min="3621" max="3621" width="1.125" style="147" customWidth="1"/>
    <col min="3622" max="3622" width="10.125" style="147" customWidth="1"/>
    <col min="3623" max="3623" width="9.125" style="147" customWidth="1"/>
    <col min="3624" max="3624" width="1.625" style="147" customWidth="1"/>
    <col min="3625" max="3625" width="10.625" style="147" customWidth="1"/>
    <col min="3626" max="3626" width="9.625" style="147" customWidth="1"/>
    <col min="3627" max="3627" width="1.875" style="147" customWidth="1"/>
    <col min="3628" max="3628" width="9.875" style="147" bestFit="1" customWidth="1"/>
    <col min="3629" max="3629" width="9.125" style="147" customWidth="1"/>
    <col min="3630" max="3630" width="3.5" style="147" customWidth="1"/>
    <col min="3631" max="3632" width="9.625" style="147" customWidth="1"/>
    <col min="3633" max="3633" width="3.25" style="147" customWidth="1"/>
    <col min="3634" max="3634" width="11.125" style="147" customWidth="1"/>
    <col min="3635" max="3635" width="9.25" style="147" customWidth="1"/>
    <col min="3636" max="3636" width="9.25" style="147" bestFit="1" customWidth="1"/>
    <col min="3637" max="3835" width="9" style="147"/>
    <col min="3836" max="3836" width="15.125" style="147" customWidth="1"/>
    <col min="3837" max="3837" width="36.375" style="147" customWidth="1"/>
    <col min="3838" max="3838" width="21.125" style="147" bestFit="1" customWidth="1"/>
    <col min="3839" max="3839" width="9.75" style="147" customWidth="1"/>
    <col min="3840" max="3840" width="2.375" style="147" customWidth="1"/>
    <col min="3841" max="3841" width="2.125" style="147" customWidth="1"/>
    <col min="3842" max="3842" width="9" style="147"/>
    <col min="3843" max="3843" width="13" style="147" customWidth="1"/>
    <col min="3844" max="3844" width="12.375" style="147" customWidth="1"/>
    <col min="3845" max="3848" width="9" style="147" customWidth="1"/>
    <col min="3849" max="3849" width="2.625" style="147" customWidth="1"/>
    <col min="3850" max="3850" width="10.5" style="147" customWidth="1"/>
    <col min="3851" max="3851" width="9.25" style="147" customWidth="1"/>
    <col min="3852" max="3853" width="9" style="147" customWidth="1"/>
    <col min="3854" max="3854" width="2.75" style="147" customWidth="1"/>
    <col min="3855" max="3855" width="10.75" style="147" customWidth="1"/>
    <col min="3856" max="3856" width="9.25" style="147" customWidth="1"/>
    <col min="3857" max="3867" width="9" style="147" customWidth="1"/>
    <col min="3868" max="3868" width="1.125" style="147" customWidth="1"/>
    <col min="3869" max="3869" width="10" style="147" customWidth="1"/>
    <col min="3870" max="3870" width="9.625" style="147" customWidth="1"/>
    <col min="3871" max="3871" width="1.125" style="147" customWidth="1"/>
    <col min="3872" max="3872" width="9.75" style="147" customWidth="1"/>
    <col min="3873" max="3873" width="9.125" style="147" customWidth="1"/>
    <col min="3874" max="3874" width="1.125" style="147" customWidth="1"/>
    <col min="3875" max="3875" width="9.875" style="147" customWidth="1"/>
    <col min="3876" max="3876" width="8.875" style="147" customWidth="1"/>
    <col min="3877" max="3877" width="1.125" style="147" customWidth="1"/>
    <col min="3878" max="3878" width="10.125" style="147" customWidth="1"/>
    <col min="3879" max="3879" width="9.125" style="147" customWidth="1"/>
    <col min="3880" max="3880" width="1.625" style="147" customWidth="1"/>
    <col min="3881" max="3881" width="10.625" style="147" customWidth="1"/>
    <col min="3882" max="3882" width="9.625" style="147" customWidth="1"/>
    <col min="3883" max="3883" width="1.875" style="147" customWidth="1"/>
    <col min="3884" max="3884" width="9.875" style="147" bestFit="1" customWidth="1"/>
    <col min="3885" max="3885" width="9.125" style="147" customWidth="1"/>
    <col min="3886" max="3886" width="3.5" style="147" customWidth="1"/>
    <col min="3887" max="3888" width="9.625" style="147" customWidth="1"/>
    <col min="3889" max="3889" width="3.25" style="147" customWidth="1"/>
    <col min="3890" max="3890" width="11.125" style="147" customWidth="1"/>
    <col min="3891" max="3891" width="9.25" style="147" customWidth="1"/>
    <col min="3892" max="3892" width="9.25" style="147" bestFit="1" customWidth="1"/>
    <col min="3893" max="4091" width="9" style="147"/>
    <col min="4092" max="4092" width="15.125" style="147" customWidth="1"/>
    <col min="4093" max="4093" width="36.375" style="147" customWidth="1"/>
    <col min="4094" max="4094" width="21.125" style="147" bestFit="1" customWidth="1"/>
    <col min="4095" max="4095" width="9.75" style="147" customWidth="1"/>
    <col min="4096" max="4096" width="2.375" style="147" customWidth="1"/>
    <col min="4097" max="4097" width="2.125" style="147" customWidth="1"/>
    <col min="4098" max="4098" width="9" style="147"/>
    <col min="4099" max="4099" width="13" style="147" customWidth="1"/>
    <col min="4100" max="4100" width="12.375" style="147" customWidth="1"/>
    <col min="4101" max="4104" width="9" style="147" customWidth="1"/>
    <col min="4105" max="4105" width="2.625" style="147" customWidth="1"/>
    <col min="4106" max="4106" width="10.5" style="147" customWidth="1"/>
    <col min="4107" max="4107" width="9.25" style="147" customWidth="1"/>
    <col min="4108" max="4109" width="9" style="147" customWidth="1"/>
    <col min="4110" max="4110" width="2.75" style="147" customWidth="1"/>
    <col min="4111" max="4111" width="10.75" style="147" customWidth="1"/>
    <col min="4112" max="4112" width="9.25" style="147" customWidth="1"/>
    <col min="4113" max="4123" width="9" style="147" customWidth="1"/>
    <col min="4124" max="4124" width="1.125" style="147" customWidth="1"/>
    <col min="4125" max="4125" width="10" style="147" customWidth="1"/>
    <col min="4126" max="4126" width="9.625" style="147" customWidth="1"/>
    <col min="4127" max="4127" width="1.125" style="147" customWidth="1"/>
    <col min="4128" max="4128" width="9.75" style="147" customWidth="1"/>
    <col min="4129" max="4129" width="9.125" style="147" customWidth="1"/>
    <col min="4130" max="4130" width="1.125" style="147" customWidth="1"/>
    <col min="4131" max="4131" width="9.875" style="147" customWidth="1"/>
    <col min="4132" max="4132" width="8.875" style="147" customWidth="1"/>
    <col min="4133" max="4133" width="1.125" style="147" customWidth="1"/>
    <col min="4134" max="4134" width="10.125" style="147" customWidth="1"/>
    <col min="4135" max="4135" width="9.125" style="147" customWidth="1"/>
    <col min="4136" max="4136" width="1.625" style="147" customWidth="1"/>
    <col min="4137" max="4137" width="10.625" style="147" customWidth="1"/>
    <col min="4138" max="4138" width="9.625" style="147" customWidth="1"/>
    <col min="4139" max="4139" width="1.875" style="147" customWidth="1"/>
    <col min="4140" max="4140" width="9.875" style="147" bestFit="1" customWidth="1"/>
    <col min="4141" max="4141" width="9.125" style="147" customWidth="1"/>
    <col min="4142" max="4142" width="3.5" style="147" customWidth="1"/>
    <col min="4143" max="4144" width="9.625" style="147" customWidth="1"/>
    <col min="4145" max="4145" width="3.25" style="147" customWidth="1"/>
    <col min="4146" max="4146" width="11.125" style="147" customWidth="1"/>
    <col min="4147" max="4147" width="9.25" style="147" customWidth="1"/>
    <col min="4148" max="4148" width="9.25" style="147" bestFit="1" customWidth="1"/>
    <col min="4149" max="4347" width="9" style="147"/>
    <col min="4348" max="4348" width="15.125" style="147" customWidth="1"/>
    <col min="4349" max="4349" width="36.375" style="147" customWidth="1"/>
    <col min="4350" max="4350" width="21.125" style="147" bestFit="1" customWidth="1"/>
    <col min="4351" max="4351" width="9.75" style="147" customWidth="1"/>
    <col min="4352" max="4352" width="2.375" style="147" customWidth="1"/>
    <col min="4353" max="4353" width="2.125" style="147" customWidth="1"/>
    <col min="4354" max="4354" width="9" style="147"/>
    <col min="4355" max="4355" width="13" style="147" customWidth="1"/>
    <col min="4356" max="4356" width="12.375" style="147" customWidth="1"/>
    <col min="4357" max="4360" width="9" style="147" customWidth="1"/>
    <col min="4361" max="4361" width="2.625" style="147" customWidth="1"/>
    <col min="4362" max="4362" width="10.5" style="147" customWidth="1"/>
    <col min="4363" max="4363" width="9.25" style="147" customWidth="1"/>
    <col min="4364" max="4365" width="9" style="147" customWidth="1"/>
    <col min="4366" max="4366" width="2.75" style="147" customWidth="1"/>
    <col min="4367" max="4367" width="10.75" style="147" customWidth="1"/>
    <col min="4368" max="4368" width="9.25" style="147" customWidth="1"/>
    <col min="4369" max="4379" width="9" style="147" customWidth="1"/>
    <col min="4380" max="4380" width="1.125" style="147" customWidth="1"/>
    <col min="4381" max="4381" width="10" style="147" customWidth="1"/>
    <col min="4382" max="4382" width="9.625" style="147" customWidth="1"/>
    <col min="4383" max="4383" width="1.125" style="147" customWidth="1"/>
    <col min="4384" max="4384" width="9.75" style="147" customWidth="1"/>
    <col min="4385" max="4385" width="9.125" style="147" customWidth="1"/>
    <col min="4386" max="4386" width="1.125" style="147" customWidth="1"/>
    <col min="4387" max="4387" width="9.875" style="147" customWidth="1"/>
    <col min="4388" max="4388" width="8.875" style="147" customWidth="1"/>
    <col min="4389" max="4389" width="1.125" style="147" customWidth="1"/>
    <col min="4390" max="4390" width="10.125" style="147" customWidth="1"/>
    <col min="4391" max="4391" width="9.125" style="147" customWidth="1"/>
    <col min="4392" max="4392" width="1.625" style="147" customWidth="1"/>
    <col min="4393" max="4393" width="10.625" style="147" customWidth="1"/>
    <col min="4394" max="4394" width="9.625" style="147" customWidth="1"/>
    <col min="4395" max="4395" width="1.875" style="147" customWidth="1"/>
    <col min="4396" max="4396" width="9.875" style="147" bestFit="1" customWidth="1"/>
    <col min="4397" max="4397" width="9.125" style="147" customWidth="1"/>
    <col min="4398" max="4398" width="3.5" style="147" customWidth="1"/>
    <col min="4399" max="4400" width="9.625" style="147" customWidth="1"/>
    <col min="4401" max="4401" width="3.25" style="147" customWidth="1"/>
    <col min="4402" max="4402" width="11.125" style="147" customWidth="1"/>
    <col min="4403" max="4403" width="9.25" style="147" customWidth="1"/>
    <col min="4404" max="4404" width="9.25" style="147" bestFit="1" customWidth="1"/>
    <col min="4405" max="4603" width="9" style="147"/>
    <col min="4604" max="4604" width="15.125" style="147" customWidth="1"/>
    <col min="4605" max="4605" width="36.375" style="147" customWidth="1"/>
    <col min="4606" max="4606" width="21.125" style="147" bestFit="1" customWidth="1"/>
    <col min="4607" max="4607" width="9.75" style="147" customWidth="1"/>
    <col min="4608" max="4608" width="2.375" style="147" customWidth="1"/>
    <col min="4609" max="4609" width="2.125" style="147" customWidth="1"/>
    <col min="4610" max="4610" width="9" style="147"/>
    <col min="4611" max="4611" width="13" style="147" customWidth="1"/>
    <col min="4612" max="4612" width="12.375" style="147" customWidth="1"/>
    <col min="4613" max="4616" width="9" style="147" customWidth="1"/>
    <col min="4617" max="4617" width="2.625" style="147" customWidth="1"/>
    <col min="4618" max="4618" width="10.5" style="147" customWidth="1"/>
    <col min="4619" max="4619" width="9.25" style="147" customWidth="1"/>
    <col min="4620" max="4621" width="9" style="147" customWidth="1"/>
    <col min="4622" max="4622" width="2.75" style="147" customWidth="1"/>
    <col min="4623" max="4623" width="10.75" style="147" customWidth="1"/>
    <col min="4624" max="4624" width="9.25" style="147" customWidth="1"/>
    <col min="4625" max="4635" width="9" style="147" customWidth="1"/>
    <col min="4636" max="4636" width="1.125" style="147" customWidth="1"/>
    <col min="4637" max="4637" width="10" style="147" customWidth="1"/>
    <col min="4638" max="4638" width="9.625" style="147" customWidth="1"/>
    <col min="4639" max="4639" width="1.125" style="147" customWidth="1"/>
    <col min="4640" max="4640" width="9.75" style="147" customWidth="1"/>
    <col min="4641" max="4641" width="9.125" style="147" customWidth="1"/>
    <col min="4642" max="4642" width="1.125" style="147" customWidth="1"/>
    <col min="4643" max="4643" width="9.875" style="147" customWidth="1"/>
    <col min="4644" max="4644" width="8.875" style="147" customWidth="1"/>
    <col min="4645" max="4645" width="1.125" style="147" customWidth="1"/>
    <col min="4646" max="4646" width="10.125" style="147" customWidth="1"/>
    <col min="4647" max="4647" width="9.125" style="147" customWidth="1"/>
    <col min="4648" max="4648" width="1.625" style="147" customWidth="1"/>
    <col min="4649" max="4649" width="10.625" style="147" customWidth="1"/>
    <col min="4650" max="4650" width="9.625" style="147" customWidth="1"/>
    <col min="4651" max="4651" width="1.875" style="147" customWidth="1"/>
    <col min="4652" max="4652" width="9.875" style="147" bestFit="1" customWidth="1"/>
    <col min="4653" max="4653" width="9.125" style="147" customWidth="1"/>
    <col min="4654" max="4654" width="3.5" style="147" customWidth="1"/>
    <col min="4655" max="4656" width="9.625" style="147" customWidth="1"/>
    <col min="4657" max="4657" width="3.25" style="147" customWidth="1"/>
    <col min="4658" max="4658" width="11.125" style="147" customWidth="1"/>
    <col min="4659" max="4659" width="9.25" style="147" customWidth="1"/>
    <col min="4660" max="4660" width="9.25" style="147" bestFit="1" customWidth="1"/>
    <col min="4661" max="4859" width="9" style="147"/>
    <col min="4860" max="4860" width="15.125" style="147" customWidth="1"/>
    <col min="4861" max="4861" width="36.375" style="147" customWidth="1"/>
    <col min="4862" max="4862" width="21.125" style="147" bestFit="1" customWidth="1"/>
    <col min="4863" max="4863" width="9.75" style="147" customWidth="1"/>
    <col min="4864" max="4864" width="2.375" style="147" customWidth="1"/>
    <col min="4865" max="4865" width="2.125" style="147" customWidth="1"/>
    <col min="4866" max="4866" width="9" style="147"/>
    <col min="4867" max="4867" width="13" style="147" customWidth="1"/>
    <col min="4868" max="4868" width="12.375" style="147" customWidth="1"/>
    <col min="4869" max="4872" width="9" style="147" customWidth="1"/>
    <col min="4873" max="4873" width="2.625" style="147" customWidth="1"/>
    <col min="4874" max="4874" width="10.5" style="147" customWidth="1"/>
    <col min="4875" max="4875" width="9.25" style="147" customWidth="1"/>
    <col min="4876" max="4877" width="9" style="147" customWidth="1"/>
    <col min="4878" max="4878" width="2.75" style="147" customWidth="1"/>
    <col min="4879" max="4879" width="10.75" style="147" customWidth="1"/>
    <col min="4880" max="4880" width="9.25" style="147" customWidth="1"/>
    <col min="4881" max="4891" width="9" style="147" customWidth="1"/>
    <col min="4892" max="4892" width="1.125" style="147" customWidth="1"/>
    <col min="4893" max="4893" width="10" style="147" customWidth="1"/>
    <col min="4894" max="4894" width="9.625" style="147" customWidth="1"/>
    <col min="4895" max="4895" width="1.125" style="147" customWidth="1"/>
    <col min="4896" max="4896" width="9.75" style="147" customWidth="1"/>
    <col min="4897" max="4897" width="9.125" style="147" customWidth="1"/>
    <col min="4898" max="4898" width="1.125" style="147" customWidth="1"/>
    <col min="4899" max="4899" width="9.875" style="147" customWidth="1"/>
    <col min="4900" max="4900" width="8.875" style="147" customWidth="1"/>
    <col min="4901" max="4901" width="1.125" style="147" customWidth="1"/>
    <col min="4902" max="4902" width="10.125" style="147" customWidth="1"/>
    <col min="4903" max="4903" width="9.125" style="147" customWidth="1"/>
    <col min="4904" max="4904" width="1.625" style="147" customWidth="1"/>
    <col min="4905" max="4905" width="10.625" style="147" customWidth="1"/>
    <col min="4906" max="4906" width="9.625" style="147" customWidth="1"/>
    <col min="4907" max="4907" width="1.875" style="147" customWidth="1"/>
    <col min="4908" max="4908" width="9.875" style="147" bestFit="1" customWidth="1"/>
    <col min="4909" max="4909" width="9.125" style="147" customWidth="1"/>
    <col min="4910" max="4910" width="3.5" style="147" customWidth="1"/>
    <col min="4911" max="4912" width="9.625" style="147" customWidth="1"/>
    <col min="4913" max="4913" width="3.25" style="147" customWidth="1"/>
    <col min="4914" max="4914" width="11.125" style="147" customWidth="1"/>
    <col min="4915" max="4915" width="9.25" style="147" customWidth="1"/>
    <col min="4916" max="4916" width="9.25" style="147" bestFit="1" customWidth="1"/>
    <col min="4917" max="5115" width="9" style="147"/>
    <col min="5116" max="5116" width="15.125" style="147" customWidth="1"/>
    <col min="5117" max="5117" width="36.375" style="147" customWidth="1"/>
    <col min="5118" max="5118" width="21.125" style="147" bestFit="1" customWidth="1"/>
    <col min="5119" max="5119" width="9.75" style="147" customWidth="1"/>
    <col min="5120" max="5120" width="2.375" style="147" customWidth="1"/>
    <col min="5121" max="5121" width="2.125" style="147" customWidth="1"/>
    <col min="5122" max="5122" width="9" style="147"/>
    <col min="5123" max="5123" width="13" style="147" customWidth="1"/>
    <col min="5124" max="5124" width="12.375" style="147" customWidth="1"/>
    <col min="5125" max="5128" width="9" style="147" customWidth="1"/>
    <col min="5129" max="5129" width="2.625" style="147" customWidth="1"/>
    <col min="5130" max="5130" width="10.5" style="147" customWidth="1"/>
    <col min="5131" max="5131" width="9.25" style="147" customWidth="1"/>
    <col min="5132" max="5133" width="9" style="147" customWidth="1"/>
    <col min="5134" max="5134" width="2.75" style="147" customWidth="1"/>
    <col min="5135" max="5135" width="10.75" style="147" customWidth="1"/>
    <col min="5136" max="5136" width="9.25" style="147" customWidth="1"/>
    <col min="5137" max="5147" width="9" style="147" customWidth="1"/>
    <col min="5148" max="5148" width="1.125" style="147" customWidth="1"/>
    <col min="5149" max="5149" width="10" style="147" customWidth="1"/>
    <col min="5150" max="5150" width="9.625" style="147" customWidth="1"/>
    <col min="5151" max="5151" width="1.125" style="147" customWidth="1"/>
    <col min="5152" max="5152" width="9.75" style="147" customWidth="1"/>
    <col min="5153" max="5153" width="9.125" style="147" customWidth="1"/>
    <col min="5154" max="5154" width="1.125" style="147" customWidth="1"/>
    <col min="5155" max="5155" width="9.875" style="147" customWidth="1"/>
    <col min="5156" max="5156" width="8.875" style="147" customWidth="1"/>
    <col min="5157" max="5157" width="1.125" style="147" customWidth="1"/>
    <col min="5158" max="5158" width="10.125" style="147" customWidth="1"/>
    <col min="5159" max="5159" width="9.125" style="147" customWidth="1"/>
    <col min="5160" max="5160" width="1.625" style="147" customWidth="1"/>
    <col min="5161" max="5161" width="10.625" style="147" customWidth="1"/>
    <col min="5162" max="5162" width="9.625" style="147" customWidth="1"/>
    <col min="5163" max="5163" width="1.875" style="147" customWidth="1"/>
    <col min="5164" max="5164" width="9.875" style="147" bestFit="1" customWidth="1"/>
    <col min="5165" max="5165" width="9.125" style="147" customWidth="1"/>
    <col min="5166" max="5166" width="3.5" style="147" customWidth="1"/>
    <col min="5167" max="5168" width="9.625" style="147" customWidth="1"/>
    <col min="5169" max="5169" width="3.25" style="147" customWidth="1"/>
    <col min="5170" max="5170" width="11.125" style="147" customWidth="1"/>
    <col min="5171" max="5171" width="9.25" style="147" customWidth="1"/>
    <col min="5172" max="5172" width="9.25" style="147" bestFit="1" customWidth="1"/>
    <col min="5173" max="5371" width="9" style="147"/>
    <col min="5372" max="5372" width="15.125" style="147" customWidth="1"/>
    <col min="5373" max="5373" width="36.375" style="147" customWidth="1"/>
    <col min="5374" max="5374" width="21.125" style="147" bestFit="1" customWidth="1"/>
    <col min="5375" max="5375" width="9.75" style="147" customWidth="1"/>
    <col min="5376" max="5376" width="2.375" style="147" customWidth="1"/>
    <col min="5377" max="5377" width="2.125" style="147" customWidth="1"/>
    <col min="5378" max="5378" width="9" style="147"/>
    <col min="5379" max="5379" width="13" style="147" customWidth="1"/>
    <col min="5380" max="5380" width="12.375" style="147" customWidth="1"/>
    <col min="5381" max="5384" width="9" style="147" customWidth="1"/>
    <col min="5385" max="5385" width="2.625" style="147" customWidth="1"/>
    <col min="5386" max="5386" width="10.5" style="147" customWidth="1"/>
    <col min="5387" max="5387" width="9.25" style="147" customWidth="1"/>
    <col min="5388" max="5389" width="9" style="147" customWidth="1"/>
    <col min="5390" max="5390" width="2.75" style="147" customWidth="1"/>
    <col min="5391" max="5391" width="10.75" style="147" customWidth="1"/>
    <col min="5392" max="5392" width="9.25" style="147" customWidth="1"/>
    <col min="5393" max="5403" width="9" style="147" customWidth="1"/>
    <col min="5404" max="5404" width="1.125" style="147" customWidth="1"/>
    <col min="5405" max="5405" width="10" style="147" customWidth="1"/>
    <col min="5406" max="5406" width="9.625" style="147" customWidth="1"/>
    <col min="5407" max="5407" width="1.125" style="147" customWidth="1"/>
    <col min="5408" max="5408" width="9.75" style="147" customWidth="1"/>
    <col min="5409" max="5409" width="9.125" style="147" customWidth="1"/>
    <col min="5410" max="5410" width="1.125" style="147" customWidth="1"/>
    <col min="5411" max="5411" width="9.875" style="147" customWidth="1"/>
    <col min="5412" max="5412" width="8.875" style="147" customWidth="1"/>
    <col min="5413" max="5413" width="1.125" style="147" customWidth="1"/>
    <col min="5414" max="5414" width="10.125" style="147" customWidth="1"/>
    <col min="5415" max="5415" width="9.125" style="147" customWidth="1"/>
    <col min="5416" max="5416" width="1.625" style="147" customWidth="1"/>
    <col min="5417" max="5417" width="10.625" style="147" customWidth="1"/>
    <col min="5418" max="5418" width="9.625" style="147" customWidth="1"/>
    <col min="5419" max="5419" width="1.875" style="147" customWidth="1"/>
    <col min="5420" max="5420" width="9.875" style="147" bestFit="1" customWidth="1"/>
    <col min="5421" max="5421" width="9.125" style="147" customWidth="1"/>
    <col min="5422" max="5422" width="3.5" style="147" customWidth="1"/>
    <col min="5423" max="5424" width="9.625" style="147" customWidth="1"/>
    <col min="5425" max="5425" width="3.25" style="147" customWidth="1"/>
    <col min="5426" max="5426" width="11.125" style="147" customWidth="1"/>
    <col min="5427" max="5427" width="9.25" style="147" customWidth="1"/>
    <col min="5428" max="5428" width="9.25" style="147" bestFit="1" customWidth="1"/>
    <col min="5429" max="5627" width="9" style="147"/>
    <col min="5628" max="5628" width="15.125" style="147" customWidth="1"/>
    <col min="5629" max="5629" width="36.375" style="147" customWidth="1"/>
    <col min="5630" max="5630" width="21.125" style="147" bestFit="1" customWidth="1"/>
    <col min="5631" max="5631" width="9.75" style="147" customWidth="1"/>
    <col min="5632" max="5632" width="2.375" style="147" customWidth="1"/>
    <col min="5633" max="5633" width="2.125" style="147" customWidth="1"/>
    <col min="5634" max="5634" width="9" style="147"/>
    <col min="5635" max="5635" width="13" style="147" customWidth="1"/>
    <col min="5636" max="5636" width="12.375" style="147" customWidth="1"/>
    <col min="5637" max="5640" width="9" style="147" customWidth="1"/>
    <col min="5641" max="5641" width="2.625" style="147" customWidth="1"/>
    <col min="5642" max="5642" width="10.5" style="147" customWidth="1"/>
    <col min="5643" max="5643" width="9.25" style="147" customWidth="1"/>
    <col min="5644" max="5645" width="9" style="147" customWidth="1"/>
    <col min="5646" max="5646" width="2.75" style="147" customWidth="1"/>
    <col min="5647" max="5647" width="10.75" style="147" customWidth="1"/>
    <col min="5648" max="5648" width="9.25" style="147" customWidth="1"/>
    <col min="5649" max="5659" width="9" style="147" customWidth="1"/>
    <col min="5660" max="5660" width="1.125" style="147" customWidth="1"/>
    <col min="5661" max="5661" width="10" style="147" customWidth="1"/>
    <col min="5662" max="5662" width="9.625" style="147" customWidth="1"/>
    <col min="5663" max="5663" width="1.125" style="147" customWidth="1"/>
    <col min="5664" max="5664" width="9.75" style="147" customWidth="1"/>
    <col min="5665" max="5665" width="9.125" style="147" customWidth="1"/>
    <col min="5666" max="5666" width="1.125" style="147" customWidth="1"/>
    <col min="5667" max="5667" width="9.875" style="147" customWidth="1"/>
    <col min="5668" max="5668" width="8.875" style="147" customWidth="1"/>
    <col min="5669" max="5669" width="1.125" style="147" customWidth="1"/>
    <col min="5670" max="5670" width="10.125" style="147" customWidth="1"/>
    <col min="5671" max="5671" width="9.125" style="147" customWidth="1"/>
    <col min="5672" max="5672" width="1.625" style="147" customWidth="1"/>
    <col min="5673" max="5673" width="10.625" style="147" customWidth="1"/>
    <col min="5674" max="5674" width="9.625" style="147" customWidth="1"/>
    <col min="5675" max="5675" width="1.875" style="147" customWidth="1"/>
    <col min="5676" max="5676" width="9.875" style="147" bestFit="1" customWidth="1"/>
    <col min="5677" max="5677" width="9.125" style="147" customWidth="1"/>
    <col min="5678" max="5678" width="3.5" style="147" customWidth="1"/>
    <col min="5679" max="5680" width="9.625" style="147" customWidth="1"/>
    <col min="5681" max="5681" width="3.25" style="147" customWidth="1"/>
    <col min="5682" max="5682" width="11.125" style="147" customWidth="1"/>
    <col min="5683" max="5683" width="9.25" style="147" customWidth="1"/>
    <col min="5684" max="5684" width="9.25" style="147" bestFit="1" customWidth="1"/>
    <col min="5685" max="5883" width="9" style="147"/>
    <col min="5884" max="5884" width="15.125" style="147" customWidth="1"/>
    <col min="5885" max="5885" width="36.375" style="147" customWidth="1"/>
    <col min="5886" max="5886" width="21.125" style="147" bestFit="1" customWidth="1"/>
    <col min="5887" max="5887" width="9.75" style="147" customWidth="1"/>
    <col min="5888" max="5888" width="2.375" style="147" customWidth="1"/>
    <col min="5889" max="5889" width="2.125" style="147" customWidth="1"/>
    <col min="5890" max="5890" width="9" style="147"/>
    <col min="5891" max="5891" width="13" style="147" customWidth="1"/>
    <col min="5892" max="5892" width="12.375" style="147" customWidth="1"/>
    <col min="5893" max="5896" width="9" style="147" customWidth="1"/>
    <col min="5897" max="5897" width="2.625" style="147" customWidth="1"/>
    <col min="5898" max="5898" width="10.5" style="147" customWidth="1"/>
    <col min="5899" max="5899" width="9.25" style="147" customWidth="1"/>
    <col min="5900" max="5901" width="9" style="147" customWidth="1"/>
    <col min="5902" max="5902" width="2.75" style="147" customWidth="1"/>
    <col min="5903" max="5903" width="10.75" style="147" customWidth="1"/>
    <col min="5904" max="5904" width="9.25" style="147" customWidth="1"/>
    <col min="5905" max="5915" width="9" style="147" customWidth="1"/>
    <col min="5916" max="5916" width="1.125" style="147" customWidth="1"/>
    <col min="5917" max="5917" width="10" style="147" customWidth="1"/>
    <col min="5918" max="5918" width="9.625" style="147" customWidth="1"/>
    <col min="5919" max="5919" width="1.125" style="147" customWidth="1"/>
    <col min="5920" max="5920" width="9.75" style="147" customWidth="1"/>
    <col min="5921" max="5921" width="9.125" style="147" customWidth="1"/>
    <col min="5922" max="5922" width="1.125" style="147" customWidth="1"/>
    <col min="5923" max="5923" width="9.875" style="147" customWidth="1"/>
    <col min="5924" max="5924" width="8.875" style="147" customWidth="1"/>
    <col min="5925" max="5925" width="1.125" style="147" customWidth="1"/>
    <col min="5926" max="5926" width="10.125" style="147" customWidth="1"/>
    <col min="5927" max="5927" width="9.125" style="147" customWidth="1"/>
    <col min="5928" max="5928" width="1.625" style="147" customWidth="1"/>
    <col min="5929" max="5929" width="10.625" style="147" customWidth="1"/>
    <col min="5930" max="5930" width="9.625" style="147" customWidth="1"/>
    <col min="5931" max="5931" width="1.875" style="147" customWidth="1"/>
    <col min="5932" max="5932" width="9.875" style="147" bestFit="1" customWidth="1"/>
    <col min="5933" max="5933" width="9.125" style="147" customWidth="1"/>
    <col min="5934" max="5934" width="3.5" style="147" customWidth="1"/>
    <col min="5935" max="5936" width="9.625" style="147" customWidth="1"/>
    <col min="5937" max="5937" width="3.25" style="147" customWidth="1"/>
    <col min="5938" max="5938" width="11.125" style="147" customWidth="1"/>
    <col min="5939" max="5939" width="9.25" style="147" customWidth="1"/>
    <col min="5940" max="5940" width="9.25" style="147" bestFit="1" customWidth="1"/>
    <col min="5941" max="6139" width="9" style="147"/>
    <col min="6140" max="6140" width="15.125" style="147" customWidth="1"/>
    <col min="6141" max="6141" width="36.375" style="147" customWidth="1"/>
    <col min="6142" max="6142" width="21.125" style="147" bestFit="1" customWidth="1"/>
    <col min="6143" max="6143" width="9.75" style="147" customWidth="1"/>
    <col min="6144" max="6144" width="2.375" style="147" customWidth="1"/>
    <col min="6145" max="6145" width="2.125" style="147" customWidth="1"/>
    <col min="6146" max="6146" width="9" style="147"/>
    <col min="6147" max="6147" width="13" style="147" customWidth="1"/>
    <col min="6148" max="6148" width="12.375" style="147" customWidth="1"/>
    <col min="6149" max="6152" width="9" style="147" customWidth="1"/>
    <col min="6153" max="6153" width="2.625" style="147" customWidth="1"/>
    <col min="6154" max="6154" width="10.5" style="147" customWidth="1"/>
    <col min="6155" max="6155" width="9.25" style="147" customWidth="1"/>
    <col min="6156" max="6157" width="9" style="147" customWidth="1"/>
    <col min="6158" max="6158" width="2.75" style="147" customWidth="1"/>
    <col min="6159" max="6159" width="10.75" style="147" customWidth="1"/>
    <col min="6160" max="6160" width="9.25" style="147" customWidth="1"/>
    <col min="6161" max="6171" width="9" style="147" customWidth="1"/>
    <col min="6172" max="6172" width="1.125" style="147" customWidth="1"/>
    <col min="6173" max="6173" width="10" style="147" customWidth="1"/>
    <col min="6174" max="6174" width="9.625" style="147" customWidth="1"/>
    <col min="6175" max="6175" width="1.125" style="147" customWidth="1"/>
    <col min="6176" max="6176" width="9.75" style="147" customWidth="1"/>
    <col min="6177" max="6177" width="9.125" style="147" customWidth="1"/>
    <col min="6178" max="6178" width="1.125" style="147" customWidth="1"/>
    <col min="6179" max="6179" width="9.875" style="147" customWidth="1"/>
    <col min="6180" max="6180" width="8.875" style="147" customWidth="1"/>
    <col min="6181" max="6181" width="1.125" style="147" customWidth="1"/>
    <col min="6182" max="6182" width="10.125" style="147" customWidth="1"/>
    <col min="6183" max="6183" width="9.125" style="147" customWidth="1"/>
    <col min="6184" max="6184" width="1.625" style="147" customWidth="1"/>
    <col min="6185" max="6185" width="10.625" style="147" customWidth="1"/>
    <col min="6186" max="6186" width="9.625" style="147" customWidth="1"/>
    <col min="6187" max="6187" width="1.875" style="147" customWidth="1"/>
    <col min="6188" max="6188" width="9.875" style="147" bestFit="1" customWidth="1"/>
    <col min="6189" max="6189" width="9.125" style="147" customWidth="1"/>
    <col min="6190" max="6190" width="3.5" style="147" customWidth="1"/>
    <col min="6191" max="6192" width="9.625" style="147" customWidth="1"/>
    <col min="6193" max="6193" width="3.25" style="147" customWidth="1"/>
    <col min="6194" max="6194" width="11.125" style="147" customWidth="1"/>
    <col min="6195" max="6195" width="9.25" style="147" customWidth="1"/>
    <col min="6196" max="6196" width="9.25" style="147" bestFit="1" customWidth="1"/>
    <col min="6197" max="6395" width="9" style="147"/>
    <col min="6396" max="6396" width="15.125" style="147" customWidth="1"/>
    <col min="6397" max="6397" width="36.375" style="147" customWidth="1"/>
    <col min="6398" max="6398" width="21.125" style="147" bestFit="1" customWidth="1"/>
    <col min="6399" max="6399" width="9.75" style="147" customWidth="1"/>
    <col min="6400" max="6400" width="2.375" style="147" customWidth="1"/>
    <col min="6401" max="6401" width="2.125" style="147" customWidth="1"/>
    <col min="6402" max="6402" width="9" style="147"/>
    <col min="6403" max="6403" width="13" style="147" customWidth="1"/>
    <col min="6404" max="6404" width="12.375" style="147" customWidth="1"/>
    <col min="6405" max="6408" width="9" style="147" customWidth="1"/>
    <col min="6409" max="6409" width="2.625" style="147" customWidth="1"/>
    <col min="6410" max="6410" width="10.5" style="147" customWidth="1"/>
    <col min="6411" max="6411" width="9.25" style="147" customWidth="1"/>
    <col min="6412" max="6413" width="9" style="147" customWidth="1"/>
    <col min="6414" max="6414" width="2.75" style="147" customWidth="1"/>
    <col min="6415" max="6415" width="10.75" style="147" customWidth="1"/>
    <col min="6416" max="6416" width="9.25" style="147" customWidth="1"/>
    <col min="6417" max="6427" width="9" style="147" customWidth="1"/>
    <col min="6428" max="6428" width="1.125" style="147" customWidth="1"/>
    <col min="6429" max="6429" width="10" style="147" customWidth="1"/>
    <col min="6430" max="6430" width="9.625" style="147" customWidth="1"/>
    <col min="6431" max="6431" width="1.125" style="147" customWidth="1"/>
    <col min="6432" max="6432" width="9.75" style="147" customWidth="1"/>
    <col min="6433" max="6433" width="9.125" style="147" customWidth="1"/>
    <col min="6434" max="6434" width="1.125" style="147" customWidth="1"/>
    <col min="6435" max="6435" width="9.875" style="147" customWidth="1"/>
    <col min="6436" max="6436" width="8.875" style="147" customWidth="1"/>
    <col min="6437" max="6437" width="1.125" style="147" customWidth="1"/>
    <col min="6438" max="6438" width="10.125" style="147" customWidth="1"/>
    <col min="6439" max="6439" width="9.125" style="147" customWidth="1"/>
    <col min="6440" max="6440" width="1.625" style="147" customWidth="1"/>
    <col min="6441" max="6441" width="10.625" style="147" customWidth="1"/>
    <col min="6442" max="6442" width="9.625" style="147" customWidth="1"/>
    <col min="6443" max="6443" width="1.875" style="147" customWidth="1"/>
    <col min="6444" max="6444" width="9.875" style="147" bestFit="1" customWidth="1"/>
    <col min="6445" max="6445" width="9.125" style="147" customWidth="1"/>
    <col min="6446" max="6446" width="3.5" style="147" customWidth="1"/>
    <col min="6447" max="6448" width="9.625" style="147" customWidth="1"/>
    <col min="6449" max="6449" width="3.25" style="147" customWidth="1"/>
    <col min="6450" max="6450" width="11.125" style="147" customWidth="1"/>
    <col min="6451" max="6451" width="9.25" style="147" customWidth="1"/>
    <col min="6452" max="6452" width="9.25" style="147" bestFit="1" customWidth="1"/>
    <col min="6453" max="6651" width="9" style="147"/>
    <col min="6652" max="6652" width="15.125" style="147" customWidth="1"/>
    <col min="6653" max="6653" width="36.375" style="147" customWidth="1"/>
    <col min="6654" max="6654" width="21.125" style="147" bestFit="1" customWidth="1"/>
    <col min="6655" max="6655" width="9.75" style="147" customWidth="1"/>
    <col min="6656" max="6656" width="2.375" style="147" customWidth="1"/>
    <col min="6657" max="6657" width="2.125" style="147" customWidth="1"/>
    <col min="6658" max="6658" width="9" style="147"/>
    <col min="6659" max="6659" width="13" style="147" customWidth="1"/>
    <col min="6660" max="6660" width="12.375" style="147" customWidth="1"/>
    <col min="6661" max="6664" width="9" style="147" customWidth="1"/>
    <col min="6665" max="6665" width="2.625" style="147" customWidth="1"/>
    <col min="6666" max="6666" width="10.5" style="147" customWidth="1"/>
    <col min="6667" max="6667" width="9.25" style="147" customWidth="1"/>
    <col min="6668" max="6669" width="9" style="147" customWidth="1"/>
    <col min="6670" max="6670" width="2.75" style="147" customWidth="1"/>
    <col min="6671" max="6671" width="10.75" style="147" customWidth="1"/>
    <col min="6672" max="6672" width="9.25" style="147" customWidth="1"/>
    <col min="6673" max="6683" width="9" style="147" customWidth="1"/>
    <col min="6684" max="6684" width="1.125" style="147" customWidth="1"/>
    <col min="6685" max="6685" width="10" style="147" customWidth="1"/>
    <col min="6686" max="6686" width="9.625" style="147" customWidth="1"/>
    <col min="6687" max="6687" width="1.125" style="147" customWidth="1"/>
    <col min="6688" max="6688" width="9.75" style="147" customWidth="1"/>
    <col min="6689" max="6689" width="9.125" style="147" customWidth="1"/>
    <col min="6690" max="6690" width="1.125" style="147" customWidth="1"/>
    <col min="6691" max="6691" width="9.875" style="147" customWidth="1"/>
    <col min="6692" max="6692" width="8.875" style="147" customWidth="1"/>
    <col min="6693" max="6693" width="1.125" style="147" customWidth="1"/>
    <col min="6694" max="6694" width="10.125" style="147" customWidth="1"/>
    <col min="6695" max="6695" width="9.125" style="147" customWidth="1"/>
    <col min="6696" max="6696" width="1.625" style="147" customWidth="1"/>
    <col min="6697" max="6697" width="10.625" style="147" customWidth="1"/>
    <col min="6698" max="6698" width="9.625" style="147" customWidth="1"/>
    <col min="6699" max="6699" width="1.875" style="147" customWidth="1"/>
    <col min="6700" max="6700" width="9.875" style="147" bestFit="1" customWidth="1"/>
    <col min="6701" max="6701" width="9.125" style="147" customWidth="1"/>
    <col min="6702" max="6702" width="3.5" style="147" customWidth="1"/>
    <col min="6703" max="6704" width="9.625" style="147" customWidth="1"/>
    <col min="6705" max="6705" width="3.25" style="147" customWidth="1"/>
    <col min="6706" max="6706" width="11.125" style="147" customWidth="1"/>
    <col min="6707" max="6707" width="9.25" style="147" customWidth="1"/>
    <col min="6708" max="6708" width="9.25" style="147" bestFit="1" customWidth="1"/>
    <col min="6709" max="6907" width="9" style="147"/>
    <col min="6908" max="6908" width="15.125" style="147" customWidth="1"/>
    <col min="6909" max="6909" width="36.375" style="147" customWidth="1"/>
    <col min="6910" max="6910" width="21.125" style="147" bestFit="1" customWidth="1"/>
    <col min="6911" max="6911" width="9.75" style="147" customWidth="1"/>
    <col min="6912" max="6912" width="2.375" style="147" customWidth="1"/>
    <col min="6913" max="6913" width="2.125" style="147" customWidth="1"/>
    <col min="6914" max="6914" width="9" style="147"/>
    <col min="6915" max="6915" width="13" style="147" customWidth="1"/>
    <col min="6916" max="6916" width="12.375" style="147" customWidth="1"/>
    <col min="6917" max="6920" width="9" style="147" customWidth="1"/>
    <col min="6921" max="6921" width="2.625" style="147" customWidth="1"/>
    <col min="6922" max="6922" width="10.5" style="147" customWidth="1"/>
    <col min="6923" max="6923" width="9.25" style="147" customWidth="1"/>
    <col min="6924" max="6925" width="9" style="147" customWidth="1"/>
    <col min="6926" max="6926" width="2.75" style="147" customWidth="1"/>
    <col min="6927" max="6927" width="10.75" style="147" customWidth="1"/>
    <col min="6928" max="6928" width="9.25" style="147" customWidth="1"/>
    <col min="6929" max="6939" width="9" style="147" customWidth="1"/>
    <col min="6940" max="6940" width="1.125" style="147" customWidth="1"/>
    <col min="6941" max="6941" width="10" style="147" customWidth="1"/>
    <col min="6942" max="6942" width="9.625" style="147" customWidth="1"/>
    <col min="6943" max="6943" width="1.125" style="147" customWidth="1"/>
    <col min="6944" max="6944" width="9.75" style="147" customWidth="1"/>
    <col min="6945" max="6945" width="9.125" style="147" customWidth="1"/>
    <col min="6946" max="6946" width="1.125" style="147" customWidth="1"/>
    <col min="6947" max="6947" width="9.875" style="147" customWidth="1"/>
    <col min="6948" max="6948" width="8.875" style="147" customWidth="1"/>
    <col min="6949" max="6949" width="1.125" style="147" customWidth="1"/>
    <col min="6950" max="6950" width="10.125" style="147" customWidth="1"/>
    <col min="6951" max="6951" width="9.125" style="147" customWidth="1"/>
    <col min="6952" max="6952" width="1.625" style="147" customWidth="1"/>
    <col min="6953" max="6953" width="10.625" style="147" customWidth="1"/>
    <col min="6954" max="6954" width="9.625" style="147" customWidth="1"/>
    <col min="6955" max="6955" width="1.875" style="147" customWidth="1"/>
    <col min="6956" max="6956" width="9.875" style="147" bestFit="1" customWidth="1"/>
    <col min="6957" max="6957" width="9.125" style="147" customWidth="1"/>
    <col min="6958" max="6958" width="3.5" style="147" customWidth="1"/>
    <col min="6959" max="6960" width="9.625" style="147" customWidth="1"/>
    <col min="6961" max="6961" width="3.25" style="147" customWidth="1"/>
    <col min="6962" max="6962" width="11.125" style="147" customWidth="1"/>
    <col min="6963" max="6963" width="9.25" style="147" customWidth="1"/>
    <col min="6964" max="6964" width="9.25" style="147" bestFit="1" customWidth="1"/>
    <col min="6965" max="7163" width="9" style="147"/>
    <col min="7164" max="7164" width="15.125" style="147" customWidth="1"/>
    <col min="7165" max="7165" width="36.375" style="147" customWidth="1"/>
    <col min="7166" max="7166" width="21.125" style="147" bestFit="1" customWidth="1"/>
    <col min="7167" max="7167" width="9.75" style="147" customWidth="1"/>
    <col min="7168" max="7168" width="2.375" style="147" customWidth="1"/>
    <col min="7169" max="7169" width="2.125" style="147" customWidth="1"/>
    <col min="7170" max="7170" width="9" style="147"/>
    <col min="7171" max="7171" width="13" style="147" customWidth="1"/>
    <col min="7172" max="7172" width="12.375" style="147" customWidth="1"/>
    <col min="7173" max="7176" width="9" style="147" customWidth="1"/>
    <col min="7177" max="7177" width="2.625" style="147" customWidth="1"/>
    <col min="7178" max="7178" width="10.5" style="147" customWidth="1"/>
    <col min="7179" max="7179" width="9.25" style="147" customWidth="1"/>
    <col min="7180" max="7181" width="9" style="147" customWidth="1"/>
    <col min="7182" max="7182" width="2.75" style="147" customWidth="1"/>
    <col min="7183" max="7183" width="10.75" style="147" customWidth="1"/>
    <col min="7184" max="7184" width="9.25" style="147" customWidth="1"/>
    <col min="7185" max="7195" width="9" style="147" customWidth="1"/>
    <col min="7196" max="7196" width="1.125" style="147" customWidth="1"/>
    <col min="7197" max="7197" width="10" style="147" customWidth="1"/>
    <col min="7198" max="7198" width="9.625" style="147" customWidth="1"/>
    <col min="7199" max="7199" width="1.125" style="147" customWidth="1"/>
    <col min="7200" max="7200" width="9.75" style="147" customWidth="1"/>
    <col min="7201" max="7201" width="9.125" style="147" customWidth="1"/>
    <col min="7202" max="7202" width="1.125" style="147" customWidth="1"/>
    <col min="7203" max="7203" width="9.875" style="147" customWidth="1"/>
    <col min="7204" max="7204" width="8.875" style="147" customWidth="1"/>
    <col min="7205" max="7205" width="1.125" style="147" customWidth="1"/>
    <col min="7206" max="7206" width="10.125" style="147" customWidth="1"/>
    <col min="7207" max="7207" width="9.125" style="147" customWidth="1"/>
    <col min="7208" max="7208" width="1.625" style="147" customWidth="1"/>
    <col min="7209" max="7209" width="10.625" style="147" customWidth="1"/>
    <col min="7210" max="7210" width="9.625" style="147" customWidth="1"/>
    <col min="7211" max="7211" width="1.875" style="147" customWidth="1"/>
    <col min="7212" max="7212" width="9.875" style="147" bestFit="1" customWidth="1"/>
    <col min="7213" max="7213" width="9.125" style="147" customWidth="1"/>
    <col min="7214" max="7214" width="3.5" style="147" customWidth="1"/>
    <col min="7215" max="7216" width="9.625" style="147" customWidth="1"/>
    <col min="7217" max="7217" width="3.25" style="147" customWidth="1"/>
    <col min="7218" max="7218" width="11.125" style="147" customWidth="1"/>
    <col min="7219" max="7219" width="9.25" style="147" customWidth="1"/>
    <col min="7220" max="7220" width="9.25" style="147" bestFit="1" customWidth="1"/>
    <col min="7221" max="7419" width="9" style="147"/>
    <col min="7420" max="7420" width="15.125" style="147" customWidth="1"/>
    <col min="7421" max="7421" width="36.375" style="147" customWidth="1"/>
    <col min="7422" max="7422" width="21.125" style="147" bestFit="1" customWidth="1"/>
    <col min="7423" max="7423" width="9.75" style="147" customWidth="1"/>
    <col min="7424" max="7424" width="2.375" style="147" customWidth="1"/>
    <col min="7425" max="7425" width="2.125" style="147" customWidth="1"/>
    <col min="7426" max="7426" width="9" style="147"/>
    <col min="7427" max="7427" width="13" style="147" customWidth="1"/>
    <col min="7428" max="7428" width="12.375" style="147" customWidth="1"/>
    <col min="7429" max="7432" width="9" style="147" customWidth="1"/>
    <col min="7433" max="7433" width="2.625" style="147" customWidth="1"/>
    <col min="7434" max="7434" width="10.5" style="147" customWidth="1"/>
    <col min="7435" max="7435" width="9.25" style="147" customWidth="1"/>
    <col min="7436" max="7437" width="9" style="147" customWidth="1"/>
    <col min="7438" max="7438" width="2.75" style="147" customWidth="1"/>
    <col min="7439" max="7439" width="10.75" style="147" customWidth="1"/>
    <col min="7440" max="7440" width="9.25" style="147" customWidth="1"/>
    <col min="7441" max="7451" width="9" style="147" customWidth="1"/>
    <col min="7452" max="7452" width="1.125" style="147" customWidth="1"/>
    <col min="7453" max="7453" width="10" style="147" customWidth="1"/>
    <col min="7454" max="7454" width="9.625" style="147" customWidth="1"/>
    <col min="7455" max="7455" width="1.125" style="147" customWidth="1"/>
    <col min="7456" max="7456" width="9.75" style="147" customWidth="1"/>
    <col min="7457" max="7457" width="9.125" style="147" customWidth="1"/>
    <col min="7458" max="7458" width="1.125" style="147" customWidth="1"/>
    <col min="7459" max="7459" width="9.875" style="147" customWidth="1"/>
    <col min="7460" max="7460" width="8.875" style="147" customWidth="1"/>
    <col min="7461" max="7461" width="1.125" style="147" customWidth="1"/>
    <col min="7462" max="7462" width="10.125" style="147" customWidth="1"/>
    <col min="7463" max="7463" width="9.125" style="147" customWidth="1"/>
    <col min="7464" max="7464" width="1.625" style="147" customWidth="1"/>
    <col min="7465" max="7465" width="10.625" style="147" customWidth="1"/>
    <col min="7466" max="7466" width="9.625" style="147" customWidth="1"/>
    <col min="7467" max="7467" width="1.875" style="147" customWidth="1"/>
    <col min="7468" max="7468" width="9.875" style="147" bestFit="1" customWidth="1"/>
    <col min="7469" max="7469" width="9.125" style="147" customWidth="1"/>
    <col min="7470" max="7470" width="3.5" style="147" customWidth="1"/>
    <col min="7471" max="7472" width="9.625" style="147" customWidth="1"/>
    <col min="7473" max="7473" width="3.25" style="147" customWidth="1"/>
    <col min="7474" max="7474" width="11.125" style="147" customWidth="1"/>
    <col min="7475" max="7475" width="9.25" style="147" customWidth="1"/>
    <col min="7476" max="7476" width="9.25" style="147" bestFit="1" customWidth="1"/>
    <col min="7477" max="7675" width="9" style="147"/>
    <col min="7676" max="7676" width="15.125" style="147" customWidth="1"/>
    <col min="7677" max="7677" width="36.375" style="147" customWidth="1"/>
    <col min="7678" max="7678" width="21.125" style="147" bestFit="1" customWidth="1"/>
    <col min="7679" max="7679" width="9.75" style="147" customWidth="1"/>
    <col min="7680" max="7680" width="2.375" style="147" customWidth="1"/>
    <col min="7681" max="7681" width="2.125" style="147" customWidth="1"/>
    <col min="7682" max="7682" width="9" style="147"/>
    <col min="7683" max="7683" width="13" style="147" customWidth="1"/>
    <col min="7684" max="7684" width="12.375" style="147" customWidth="1"/>
    <col min="7685" max="7688" width="9" style="147" customWidth="1"/>
    <col min="7689" max="7689" width="2.625" style="147" customWidth="1"/>
    <col min="7690" max="7690" width="10.5" style="147" customWidth="1"/>
    <col min="7691" max="7691" width="9.25" style="147" customWidth="1"/>
    <col min="7692" max="7693" width="9" style="147" customWidth="1"/>
    <col min="7694" max="7694" width="2.75" style="147" customWidth="1"/>
    <col min="7695" max="7695" width="10.75" style="147" customWidth="1"/>
    <col min="7696" max="7696" width="9.25" style="147" customWidth="1"/>
    <col min="7697" max="7707" width="9" style="147" customWidth="1"/>
    <col min="7708" max="7708" width="1.125" style="147" customWidth="1"/>
    <col min="7709" max="7709" width="10" style="147" customWidth="1"/>
    <col min="7710" max="7710" width="9.625" style="147" customWidth="1"/>
    <col min="7711" max="7711" width="1.125" style="147" customWidth="1"/>
    <col min="7712" max="7712" width="9.75" style="147" customWidth="1"/>
    <col min="7713" max="7713" width="9.125" style="147" customWidth="1"/>
    <col min="7714" max="7714" width="1.125" style="147" customWidth="1"/>
    <col min="7715" max="7715" width="9.875" style="147" customWidth="1"/>
    <col min="7716" max="7716" width="8.875" style="147" customWidth="1"/>
    <col min="7717" max="7717" width="1.125" style="147" customWidth="1"/>
    <col min="7718" max="7718" width="10.125" style="147" customWidth="1"/>
    <col min="7719" max="7719" width="9.125" style="147" customWidth="1"/>
    <col min="7720" max="7720" width="1.625" style="147" customWidth="1"/>
    <col min="7721" max="7721" width="10.625" style="147" customWidth="1"/>
    <col min="7722" max="7722" width="9.625" style="147" customWidth="1"/>
    <col min="7723" max="7723" width="1.875" style="147" customWidth="1"/>
    <col min="7724" max="7724" width="9.875" style="147" bestFit="1" customWidth="1"/>
    <col min="7725" max="7725" width="9.125" style="147" customWidth="1"/>
    <col min="7726" max="7726" width="3.5" style="147" customWidth="1"/>
    <col min="7727" max="7728" width="9.625" style="147" customWidth="1"/>
    <col min="7729" max="7729" width="3.25" style="147" customWidth="1"/>
    <col min="7730" max="7730" width="11.125" style="147" customWidth="1"/>
    <col min="7731" max="7731" width="9.25" style="147" customWidth="1"/>
    <col min="7732" max="7732" width="9.25" style="147" bestFit="1" customWidth="1"/>
    <col min="7733" max="7931" width="9" style="147"/>
    <col min="7932" max="7932" width="15.125" style="147" customWidth="1"/>
    <col min="7933" max="7933" width="36.375" style="147" customWidth="1"/>
    <col min="7934" max="7934" width="21.125" style="147" bestFit="1" customWidth="1"/>
    <col min="7935" max="7935" width="9.75" style="147" customWidth="1"/>
    <col min="7936" max="7936" width="2.375" style="147" customWidth="1"/>
    <col min="7937" max="7937" width="2.125" style="147" customWidth="1"/>
    <col min="7938" max="7938" width="9" style="147"/>
    <col min="7939" max="7939" width="13" style="147" customWidth="1"/>
    <col min="7940" max="7940" width="12.375" style="147" customWidth="1"/>
    <col min="7941" max="7944" width="9" style="147" customWidth="1"/>
    <col min="7945" max="7945" width="2.625" style="147" customWidth="1"/>
    <col min="7946" max="7946" width="10.5" style="147" customWidth="1"/>
    <col min="7947" max="7947" width="9.25" style="147" customWidth="1"/>
    <col min="7948" max="7949" width="9" style="147" customWidth="1"/>
    <col min="7950" max="7950" width="2.75" style="147" customWidth="1"/>
    <col min="7951" max="7951" width="10.75" style="147" customWidth="1"/>
    <col min="7952" max="7952" width="9.25" style="147" customWidth="1"/>
    <col min="7953" max="7963" width="9" style="147" customWidth="1"/>
    <col min="7964" max="7964" width="1.125" style="147" customWidth="1"/>
    <col min="7965" max="7965" width="10" style="147" customWidth="1"/>
    <col min="7966" max="7966" width="9.625" style="147" customWidth="1"/>
    <col min="7967" max="7967" width="1.125" style="147" customWidth="1"/>
    <col min="7968" max="7968" width="9.75" style="147" customWidth="1"/>
    <col min="7969" max="7969" width="9.125" style="147" customWidth="1"/>
    <col min="7970" max="7970" width="1.125" style="147" customWidth="1"/>
    <col min="7971" max="7971" width="9.875" style="147" customWidth="1"/>
    <col min="7972" max="7972" width="8.875" style="147" customWidth="1"/>
    <col min="7973" max="7973" width="1.125" style="147" customWidth="1"/>
    <col min="7974" max="7974" width="10.125" style="147" customWidth="1"/>
    <col min="7975" max="7975" width="9.125" style="147" customWidth="1"/>
    <col min="7976" max="7976" width="1.625" style="147" customWidth="1"/>
    <col min="7977" max="7977" width="10.625" style="147" customWidth="1"/>
    <col min="7978" max="7978" width="9.625" style="147" customWidth="1"/>
    <col min="7979" max="7979" width="1.875" style="147" customWidth="1"/>
    <col min="7980" max="7980" width="9.875" style="147" bestFit="1" customWidth="1"/>
    <col min="7981" max="7981" width="9.125" style="147" customWidth="1"/>
    <col min="7982" max="7982" width="3.5" style="147" customWidth="1"/>
    <col min="7983" max="7984" width="9.625" style="147" customWidth="1"/>
    <col min="7985" max="7985" width="3.25" style="147" customWidth="1"/>
    <col min="7986" max="7986" width="11.125" style="147" customWidth="1"/>
    <col min="7987" max="7987" width="9.25" style="147" customWidth="1"/>
    <col min="7988" max="7988" width="9.25" style="147" bestFit="1" customWidth="1"/>
    <col min="7989" max="8187" width="9" style="147"/>
    <col min="8188" max="8188" width="15.125" style="147" customWidth="1"/>
    <col min="8189" max="8189" width="36.375" style="147" customWidth="1"/>
    <col min="8190" max="8190" width="21.125" style="147" bestFit="1" customWidth="1"/>
    <col min="8191" max="8191" width="9.75" style="147" customWidth="1"/>
    <col min="8192" max="8192" width="2.375" style="147" customWidth="1"/>
    <col min="8193" max="8193" width="2.125" style="147" customWidth="1"/>
    <col min="8194" max="8194" width="9" style="147"/>
    <col min="8195" max="8195" width="13" style="147" customWidth="1"/>
    <col min="8196" max="8196" width="12.375" style="147" customWidth="1"/>
    <col min="8197" max="8200" width="9" style="147" customWidth="1"/>
    <col min="8201" max="8201" width="2.625" style="147" customWidth="1"/>
    <col min="8202" max="8202" width="10.5" style="147" customWidth="1"/>
    <col min="8203" max="8203" width="9.25" style="147" customWidth="1"/>
    <col min="8204" max="8205" width="9" style="147" customWidth="1"/>
    <col min="8206" max="8206" width="2.75" style="147" customWidth="1"/>
    <col min="8207" max="8207" width="10.75" style="147" customWidth="1"/>
    <col min="8208" max="8208" width="9.25" style="147" customWidth="1"/>
    <col min="8209" max="8219" width="9" style="147" customWidth="1"/>
    <col min="8220" max="8220" width="1.125" style="147" customWidth="1"/>
    <col min="8221" max="8221" width="10" style="147" customWidth="1"/>
    <col min="8222" max="8222" width="9.625" style="147" customWidth="1"/>
    <col min="8223" max="8223" width="1.125" style="147" customWidth="1"/>
    <col min="8224" max="8224" width="9.75" style="147" customWidth="1"/>
    <col min="8225" max="8225" width="9.125" style="147" customWidth="1"/>
    <col min="8226" max="8226" width="1.125" style="147" customWidth="1"/>
    <col min="8227" max="8227" width="9.875" style="147" customWidth="1"/>
    <col min="8228" max="8228" width="8.875" style="147" customWidth="1"/>
    <col min="8229" max="8229" width="1.125" style="147" customWidth="1"/>
    <col min="8230" max="8230" width="10.125" style="147" customWidth="1"/>
    <col min="8231" max="8231" width="9.125" style="147" customWidth="1"/>
    <col min="8232" max="8232" width="1.625" style="147" customWidth="1"/>
    <col min="8233" max="8233" width="10.625" style="147" customWidth="1"/>
    <col min="8234" max="8234" width="9.625" style="147" customWidth="1"/>
    <col min="8235" max="8235" width="1.875" style="147" customWidth="1"/>
    <col min="8236" max="8236" width="9.875" style="147" bestFit="1" customWidth="1"/>
    <col min="8237" max="8237" width="9.125" style="147" customWidth="1"/>
    <col min="8238" max="8238" width="3.5" style="147" customWidth="1"/>
    <col min="8239" max="8240" width="9.625" style="147" customWidth="1"/>
    <col min="8241" max="8241" width="3.25" style="147" customWidth="1"/>
    <col min="8242" max="8242" width="11.125" style="147" customWidth="1"/>
    <col min="8243" max="8243" width="9.25" style="147" customWidth="1"/>
    <col min="8244" max="8244" width="9.25" style="147" bestFit="1" customWidth="1"/>
    <col min="8245" max="8443" width="9" style="147"/>
    <col min="8444" max="8444" width="15.125" style="147" customWidth="1"/>
    <col min="8445" max="8445" width="36.375" style="147" customWidth="1"/>
    <col min="8446" max="8446" width="21.125" style="147" bestFit="1" customWidth="1"/>
    <col min="8447" max="8447" width="9.75" style="147" customWidth="1"/>
    <col min="8448" max="8448" width="2.375" style="147" customWidth="1"/>
    <col min="8449" max="8449" width="2.125" style="147" customWidth="1"/>
    <col min="8450" max="8450" width="9" style="147"/>
    <col min="8451" max="8451" width="13" style="147" customWidth="1"/>
    <col min="8452" max="8452" width="12.375" style="147" customWidth="1"/>
    <col min="8453" max="8456" width="9" style="147" customWidth="1"/>
    <col min="8457" max="8457" width="2.625" style="147" customWidth="1"/>
    <col min="8458" max="8458" width="10.5" style="147" customWidth="1"/>
    <col min="8459" max="8459" width="9.25" style="147" customWidth="1"/>
    <col min="8460" max="8461" width="9" style="147" customWidth="1"/>
    <col min="8462" max="8462" width="2.75" style="147" customWidth="1"/>
    <col min="8463" max="8463" width="10.75" style="147" customWidth="1"/>
    <col min="8464" max="8464" width="9.25" style="147" customWidth="1"/>
    <col min="8465" max="8475" width="9" style="147" customWidth="1"/>
    <col min="8476" max="8476" width="1.125" style="147" customWidth="1"/>
    <col min="8477" max="8477" width="10" style="147" customWidth="1"/>
    <col min="8478" max="8478" width="9.625" style="147" customWidth="1"/>
    <col min="8479" max="8479" width="1.125" style="147" customWidth="1"/>
    <col min="8480" max="8480" width="9.75" style="147" customWidth="1"/>
    <col min="8481" max="8481" width="9.125" style="147" customWidth="1"/>
    <col min="8482" max="8482" width="1.125" style="147" customWidth="1"/>
    <col min="8483" max="8483" width="9.875" style="147" customWidth="1"/>
    <col min="8484" max="8484" width="8.875" style="147" customWidth="1"/>
    <col min="8485" max="8485" width="1.125" style="147" customWidth="1"/>
    <col min="8486" max="8486" width="10.125" style="147" customWidth="1"/>
    <col min="8487" max="8487" width="9.125" style="147" customWidth="1"/>
    <col min="8488" max="8488" width="1.625" style="147" customWidth="1"/>
    <col min="8489" max="8489" width="10.625" style="147" customWidth="1"/>
    <col min="8490" max="8490" width="9.625" style="147" customWidth="1"/>
    <col min="8491" max="8491" width="1.875" style="147" customWidth="1"/>
    <col min="8492" max="8492" width="9.875" style="147" bestFit="1" customWidth="1"/>
    <col min="8493" max="8493" width="9.125" style="147" customWidth="1"/>
    <col min="8494" max="8494" width="3.5" style="147" customWidth="1"/>
    <col min="8495" max="8496" width="9.625" style="147" customWidth="1"/>
    <col min="8497" max="8497" width="3.25" style="147" customWidth="1"/>
    <col min="8498" max="8498" width="11.125" style="147" customWidth="1"/>
    <col min="8499" max="8499" width="9.25" style="147" customWidth="1"/>
    <col min="8500" max="8500" width="9.25" style="147" bestFit="1" customWidth="1"/>
    <col min="8501" max="8699" width="9" style="147"/>
    <col min="8700" max="8700" width="15.125" style="147" customWidth="1"/>
    <col min="8701" max="8701" width="36.375" style="147" customWidth="1"/>
    <col min="8702" max="8702" width="21.125" style="147" bestFit="1" customWidth="1"/>
    <col min="8703" max="8703" width="9.75" style="147" customWidth="1"/>
    <col min="8704" max="8704" width="2.375" style="147" customWidth="1"/>
    <col min="8705" max="8705" width="2.125" style="147" customWidth="1"/>
    <col min="8706" max="8706" width="9" style="147"/>
    <col min="8707" max="8707" width="13" style="147" customWidth="1"/>
    <col min="8708" max="8708" width="12.375" style="147" customWidth="1"/>
    <col min="8709" max="8712" width="9" style="147" customWidth="1"/>
    <col min="8713" max="8713" width="2.625" style="147" customWidth="1"/>
    <col min="8714" max="8714" width="10.5" style="147" customWidth="1"/>
    <col min="8715" max="8715" width="9.25" style="147" customWidth="1"/>
    <col min="8716" max="8717" width="9" style="147" customWidth="1"/>
    <col min="8718" max="8718" width="2.75" style="147" customWidth="1"/>
    <col min="8719" max="8719" width="10.75" style="147" customWidth="1"/>
    <col min="8720" max="8720" width="9.25" style="147" customWidth="1"/>
    <col min="8721" max="8731" width="9" style="147" customWidth="1"/>
    <col min="8732" max="8732" width="1.125" style="147" customWidth="1"/>
    <col min="8733" max="8733" width="10" style="147" customWidth="1"/>
    <col min="8734" max="8734" width="9.625" style="147" customWidth="1"/>
    <col min="8735" max="8735" width="1.125" style="147" customWidth="1"/>
    <col min="8736" max="8736" width="9.75" style="147" customWidth="1"/>
    <col min="8737" max="8737" width="9.125" style="147" customWidth="1"/>
    <col min="8738" max="8738" width="1.125" style="147" customWidth="1"/>
    <col min="8739" max="8739" width="9.875" style="147" customWidth="1"/>
    <col min="8740" max="8740" width="8.875" style="147" customWidth="1"/>
    <col min="8741" max="8741" width="1.125" style="147" customWidth="1"/>
    <col min="8742" max="8742" width="10.125" style="147" customWidth="1"/>
    <col min="8743" max="8743" width="9.125" style="147" customWidth="1"/>
    <col min="8744" max="8744" width="1.625" style="147" customWidth="1"/>
    <col min="8745" max="8745" width="10.625" style="147" customWidth="1"/>
    <col min="8746" max="8746" width="9.625" style="147" customWidth="1"/>
    <col min="8747" max="8747" width="1.875" style="147" customWidth="1"/>
    <col min="8748" max="8748" width="9.875" style="147" bestFit="1" customWidth="1"/>
    <col min="8749" max="8749" width="9.125" style="147" customWidth="1"/>
    <col min="8750" max="8750" width="3.5" style="147" customWidth="1"/>
    <col min="8751" max="8752" width="9.625" style="147" customWidth="1"/>
    <col min="8753" max="8753" width="3.25" style="147" customWidth="1"/>
    <col min="8754" max="8754" width="11.125" style="147" customWidth="1"/>
    <col min="8755" max="8755" width="9.25" style="147" customWidth="1"/>
    <col min="8756" max="8756" width="9.25" style="147" bestFit="1" customWidth="1"/>
    <col min="8757" max="8955" width="9" style="147"/>
    <col min="8956" max="8956" width="15.125" style="147" customWidth="1"/>
    <col min="8957" max="8957" width="36.375" style="147" customWidth="1"/>
    <col min="8958" max="8958" width="21.125" style="147" bestFit="1" customWidth="1"/>
    <col min="8959" max="8959" width="9.75" style="147" customWidth="1"/>
    <col min="8960" max="8960" width="2.375" style="147" customWidth="1"/>
    <col min="8961" max="8961" width="2.125" style="147" customWidth="1"/>
    <col min="8962" max="8962" width="9" style="147"/>
    <col min="8963" max="8963" width="13" style="147" customWidth="1"/>
    <col min="8964" max="8964" width="12.375" style="147" customWidth="1"/>
    <col min="8965" max="8968" width="9" style="147" customWidth="1"/>
    <col min="8969" max="8969" width="2.625" style="147" customWidth="1"/>
    <col min="8970" max="8970" width="10.5" style="147" customWidth="1"/>
    <col min="8971" max="8971" width="9.25" style="147" customWidth="1"/>
    <col min="8972" max="8973" width="9" style="147" customWidth="1"/>
    <col min="8974" max="8974" width="2.75" style="147" customWidth="1"/>
    <col min="8975" max="8975" width="10.75" style="147" customWidth="1"/>
    <col min="8976" max="8976" width="9.25" style="147" customWidth="1"/>
    <col min="8977" max="8987" width="9" style="147" customWidth="1"/>
    <col min="8988" max="8988" width="1.125" style="147" customWidth="1"/>
    <col min="8989" max="8989" width="10" style="147" customWidth="1"/>
    <col min="8990" max="8990" width="9.625" style="147" customWidth="1"/>
    <col min="8991" max="8991" width="1.125" style="147" customWidth="1"/>
    <col min="8992" max="8992" width="9.75" style="147" customWidth="1"/>
    <col min="8993" max="8993" width="9.125" style="147" customWidth="1"/>
    <col min="8994" max="8994" width="1.125" style="147" customWidth="1"/>
    <col min="8995" max="8995" width="9.875" style="147" customWidth="1"/>
    <col min="8996" max="8996" width="8.875" style="147" customWidth="1"/>
    <col min="8997" max="8997" width="1.125" style="147" customWidth="1"/>
    <col min="8998" max="8998" width="10.125" style="147" customWidth="1"/>
    <col min="8999" max="8999" width="9.125" style="147" customWidth="1"/>
    <col min="9000" max="9000" width="1.625" style="147" customWidth="1"/>
    <col min="9001" max="9001" width="10.625" style="147" customWidth="1"/>
    <col min="9002" max="9002" width="9.625" style="147" customWidth="1"/>
    <col min="9003" max="9003" width="1.875" style="147" customWidth="1"/>
    <col min="9004" max="9004" width="9.875" style="147" bestFit="1" customWidth="1"/>
    <col min="9005" max="9005" width="9.125" style="147" customWidth="1"/>
    <col min="9006" max="9006" width="3.5" style="147" customWidth="1"/>
    <col min="9007" max="9008" width="9.625" style="147" customWidth="1"/>
    <col min="9009" max="9009" width="3.25" style="147" customWidth="1"/>
    <col min="9010" max="9010" width="11.125" style="147" customWidth="1"/>
    <col min="9011" max="9011" width="9.25" style="147" customWidth="1"/>
    <col min="9012" max="9012" width="9.25" style="147" bestFit="1" customWidth="1"/>
    <col min="9013" max="9211" width="9" style="147"/>
    <col min="9212" max="9212" width="15.125" style="147" customWidth="1"/>
    <col min="9213" max="9213" width="36.375" style="147" customWidth="1"/>
    <col min="9214" max="9214" width="21.125" style="147" bestFit="1" customWidth="1"/>
    <col min="9215" max="9215" width="9.75" style="147" customWidth="1"/>
    <col min="9216" max="9216" width="2.375" style="147" customWidth="1"/>
    <col min="9217" max="9217" width="2.125" style="147" customWidth="1"/>
    <col min="9218" max="9218" width="9" style="147"/>
    <col min="9219" max="9219" width="13" style="147" customWidth="1"/>
    <col min="9220" max="9220" width="12.375" style="147" customWidth="1"/>
    <col min="9221" max="9224" width="9" style="147" customWidth="1"/>
    <col min="9225" max="9225" width="2.625" style="147" customWidth="1"/>
    <col min="9226" max="9226" width="10.5" style="147" customWidth="1"/>
    <col min="9227" max="9227" width="9.25" style="147" customWidth="1"/>
    <col min="9228" max="9229" width="9" style="147" customWidth="1"/>
    <col min="9230" max="9230" width="2.75" style="147" customWidth="1"/>
    <col min="9231" max="9231" width="10.75" style="147" customWidth="1"/>
    <col min="9232" max="9232" width="9.25" style="147" customWidth="1"/>
    <col min="9233" max="9243" width="9" style="147" customWidth="1"/>
    <col min="9244" max="9244" width="1.125" style="147" customWidth="1"/>
    <col min="9245" max="9245" width="10" style="147" customWidth="1"/>
    <col min="9246" max="9246" width="9.625" style="147" customWidth="1"/>
    <col min="9247" max="9247" width="1.125" style="147" customWidth="1"/>
    <col min="9248" max="9248" width="9.75" style="147" customWidth="1"/>
    <col min="9249" max="9249" width="9.125" style="147" customWidth="1"/>
    <col min="9250" max="9250" width="1.125" style="147" customWidth="1"/>
    <col min="9251" max="9251" width="9.875" style="147" customWidth="1"/>
    <col min="9252" max="9252" width="8.875" style="147" customWidth="1"/>
    <col min="9253" max="9253" width="1.125" style="147" customWidth="1"/>
    <col min="9254" max="9254" width="10.125" style="147" customWidth="1"/>
    <col min="9255" max="9255" width="9.125" style="147" customWidth="1"/>
    <col min="9256" max="9256" width="1.625" style="147" customWidth="1"/>
    <col min="9257" max="9257" width="10.625" style="147" customWidth="1"/>
    <col min="9258" max="9258" width="9.625" style="147" customWidth="1"/>
    <col min="9259" max="9259" width="1.875" style="147" customWidth="1"/>
    <col min="9260" max="9260" width="9.875" style="147" bestFit="1" customWidth="1"/>
    <col min="9261" max="9261" width="9.125" style="147" customWidth="1"/>
    <col min="9262" max="9262" width="3.5" style="147" customWidth="1"/>
    <col min="9263" max="9264" width="9.625" style="147" customWidth="1"/>
    <col min="9265" max="9265" width="3.25" style="147" customWidth="1"/>
    <col min="9266" max="9266" width="11.125" style="147" customWidth="1"/>
    <col min="9267" max="9267" width="9.25" style="147" customWidth="1"/>
    <col min="9268" max="9268" width="9.25" style="147" bestFit="1" customWidth="1"/>
    <col min="9269" max="9467" width="9" style="147"/>
    <col min="9468" max="9468" width="15.125" style="147" customWidth="1"/>
    <col min="9469" max="9469" width="36.375" style="147" customWidth="1"/>
    <col min="9470" max="9470" width="21.125" style="147" bestFit="1" customWidth="1"/>
    <col min="9471" max="9471" width="9.75" style="147" customWidth="1"/>
    <col min="9472" max="9472" width="2.375" style="147" customWidth="1"/>
    <col min="9473" max="9473" width="2.125" style="147" customWidth="1"/>
    <col min="9474" max="9474" width="9" style="147"/>
    <col min="9475" max="9475" width="13" style="147" customWidth="1"/>
    <col min="9476" max="9476" width="12.375" style="147" customWidth="1"/>
    <col min="9477" max="9480" width="9" style="147" customWidth="1"/>
    <col min="9481" max="9481" width="2.625" style="147" customWidth="1"/>
    <col min="9482" max="9482" width="10.5" style="147" customWidth="1"/>
    <col min="9483" max="9483" width="9.25" style="147" customWidth="1"/>
    <col min="9484" max="9485" width="9" style="147" customWidth="1"/>
    <col min="9486" max="9486" width="2.75" style="147" customWidth="1"/>
    <col min="9487" max="9487" width="10.75" style="147" customWidth="1"/>
    <col min="9488" max="9488" width="9.25" style="147" customWidth="1"/>
    <col min="9489" max="9499" width="9" style="147" customWidth="1"/>
    <col min="9500" max="9500" width="1.125" style="147" customWidth="1"/>
    <col min="9501" max="9501" width="10" style="147" customWidth="1"/>
    <col min="9502" max="9502" width="9.625" style="147" customWidth="1"/>
    <col min="9503" max="9503" width="1.125" style="147" customWidth="1"/>
    <col min="9504" max="9504" width="9.75" style="147" customWidth="1"/>
    <col min="9505" max="9505" width="9.125" style="147" customWidth="1"/>
    <col min="9506" max="9506" width="1.125" style="147" customWidth="1"/>
    <col min="9507" max="9507" width="9.875" style="147" customWidth="1"/>
    <col min="9508" max="9508" width="8.875" style="147" customWidth="1"/>
    <col min="9509" max="9509" width="1.125" style="147" customWidth="1"/>
    <col min="9510" max="9510" width="10.125" style="147" customWidth="1"/>
    <col min="9511" max="9511" width="9.125" style="147" customWidth="1"/>
    <col min="9512" max="9512" width="1.625" style="147" customWidth="1"/>
    <col min="9513" max="9513" width="10.625" style="147" customWidth="1"/>
    <col min="9514" max="9514" width="9.625" style="147" customWidth="1"/>
    <col min="9515" max="9515" width="1.875" style="147" customWidth="1"/>
    <col min="9516" max="9516" width="9.875" style="147" bestFit="1" customWidth="1"/>
    <col min="9517" max="9517" width="9.125" style="147" customWidth="1"/>
    <col min="9518" max="9518" width="3.5" style="147" customWidth="1"/>
    <col min="9519" max="9520" width="9.625" style="147" customWidth="1"/>
    <col min="9521" max="9521" width="3.25" style="147" customWidth="1"/>
    <col min="9522" max="9522" width="11.125" style="147" customWidth="1"/>
    <col min="9523" max="9523" width="9.25" style="147" customWidth="1"/>
    <col min="9524" max="9524" width="9.25" style="147" bestFit="1" customWidth="1"/>
    <col min="9525" max="9723" width="9" style="147"/>
    <col min="9724" max="9724" width="15.125" style="147" customWidth="1"/>
    <col min="9725" max="9725" width="36.375" style="147" customWidth="1"/>
    <col min="9726" max="9726" width="21.125" style="147" bestFit="1" customWidth="1"/>
    <col min="9727" max="9727" width="9.75" style="147" customWidth="1"/>
    <col min="9728" max="9728" width="2.375" style="147" customWidth="1"/>
    <col min="9729" max="9729" width="2.125" style="147" customWidth="1"/>
    <col min="9730" max="9730" width="9" style="147"/>
    <col min="9731" max="9731" width="13" style="147" customWidth="1"/>
    <col min="9732" max="9732" width="12.375" style="147" customWidth="1"/>
    <col min="9733" max="9736" width="9" style="147" customWidth="1"/>
    <col min="9737" max="9737" width="2.625" style="147" customWidth="1"/>
    <col min="9738" max="9738" width="10.5" style="147" customWidth="1"/>
    <col min="9739" max="9739" width="9.25" style="147" customWidth="1"/>
    <col min="9740" max="9741" width="9" style="147" customWidth="1"/>
    <col min="9742" max="9742" width="2.75" style="147" customWidth="1"/>
    <col min="9743" max="9743" width="10.75" style="147" customWidth="1"/>
    <col min="9744" max="9744" width="9.25" style="147" customWidth="1"/>
    <col min="9745" max="9755" width="9" style="147" customWidth="1"/>
    <col min="9756" max="9756" width="1.125" style="147" customWidth="1"/>
    <col min="9757" max="9757" width="10" style="147" customWidth="1"/>
    <col min="9758" max="9758" width="9.625" style="147" customWidth="1"/>
    <col min="9759" max="9759" width="1.125" style="147" customWidth="1"/>
    <col min="9760" max="9760" width="9.75" style="147" customWidth="1"/>
    <col min="9761" max="9761" width="9.125" style="147" customWidth="1"/>
    <col min="9762" max="9762" width="1.125" style="147" customWidth="1"/>
    <col min="9763" max="9763" width="9.875" style="147" customWidth="1"/>
    <col min="9764" max="9764" width="8.875" style="147" customWidth="1"/>
    <col min="9765" max="9765" width="1.125" style="147" customWidth="1"/>
    <col min="9766" max="9766" width="10.125" style="147" customWidth="1"/>
    <col min="9767" max="9767" width="9.125" style="147" customWidth="1"/>
    <col min="9768" max="9768" width="1.625" style="147" customWidth="1"/>
    <col min="9769" max="9769" width="10.625" style="147" customWidth="1"/>
    <col min="9770" max="9770" width="9.625" style="147" customWidth="1"/>
    <col min="9771" max="9771" width="1.875" style="147" customWidth="1"/>
    <col min="9772" max="9772" width="9.875" style="147" bestFit="1" customWidth="1"/>
    <col min="9773" max="9773" width="9.125" style="147" customWidth="1"/>
    <col min="9774" max="9774" width="3.5" style="147" customWidth="1"/>
    <col min="9775" max="9776" width="9.625" style="147" customWidth="1"/>
    <col min="9777" max="9777" width="3.25" style="147" customWidth="1"/>
    <col min="9778" max="9778" width="11.125" style="147" customWidth="1"/>
    <col min="9779" max="9779" width="9.25" style="147" customWidth="1"/>
    <col min="9780" max="9780" width="9.25" style="147" bestFit="1" customWidth="1"/>
    <col min="9781" max="9979" width="9" style="147"/>
    <col min="9980" max="9980" width="15.125" style="147" customWidth="1"/>
    <col min="9981" max="9981" width="36.375" style="147" customWidth="1"/>
    <col min="9982" max="9982" width="21.125" style="147" bestFit="1" customWidth="1"/>
    <col min="9983" max="9983" width="9.75" style="147" customWidth="1"/>
    <col min="9984" max="9984" width="2.375" style="147" customWidth="1"/>
    <col min="9985" max="9985" width="2.125" style="147" customWidth="1"/>
    <col min="9986" max="9986" width="9" style="147"/>
    <col min="9987" max="9987" width="13" style="147" customWidth="1"/>
    <col min="9988" max="9988" width="12.375" style="147" customWidth="1"/>
    <col min="9989" max="9992" width="9" style="147" customWidth="1"/>
    <col min="9993" max="9993" width="2.625" style="147" customWidth="1"/>
    <col min="9994" max="9994" width="10.5" style="147" customWidth="1"/>
    <col min="9995" max="9995" width="9.25" style="147" customWidth="1"/>
    <col min="9996" max="9997" width="9" style="147" customWidth="1"/>
    <col min="9998" max="9998" width="2.75" style="147" customWidth="1"/>
    <col min="9999" max="9999" width="10.75" style="147" customWidth="1"/>
    <col min="10000" max="10000" width="9.25" style="147" customWidth="1"/>
    <col min="10001" max="10011" width="9" style="147" customWidth="1"/>
    <col min="10012" max="10012" width="1.125" style="147" customWidth="1"/>
    <col min="10013" max="10013" width="10" style="147" customWidth="1"/>
    <col min="10014" max="10014" width="9.625" style="147" customWidth="1"/>
    <col min="10015" max="10015" width="1.125" style="147" customWidth="1"/>
    <col min="10016" max="10016" width="9.75" style="147" customWidth="1"/>
    <col min="10017" max="10017" width="9.125" style="147" customWidth="1"/>
    <col min="10018" max="10018" width="1.125" style="147" customWidth="1"/>
    <col min="10019" max="10019" width="9.875" style="147" customWidth="1"/>
    <col min="10020" max="10020" width="8.875" style="147" customWidth="1"/>
    <col min="10021" max="10021" width="1.125" style="147" customWidth="1"/>
    <col min="10022" max="10022" width="10.125" style="147" customWidth="1"/>
    <col min="10023" max="10023" width="9.125" style="147" customWidth="1"/>
    <col min="10024" max="10024" width="1.625" style="147" customWidth="1"/>
    <col min="10025" max="10025" width="10.625" style="147" customWidth="1"/>
    <col min="10026" max="10026" width="9.625" style="147" customWidth="1"/>
    <col min="10027" max="10027" width="1.875" style="147" customWidth="1"/>
    <col min="10028" max="10028" width="9.875" style="147" bestFit="1" customWidth="1"/>
    <col min="10029" max="10029" width="9.125" style="147" customWidth="1"/>
    <col min="10030" max="10030" width="3.5" style="147" customWidth="1"/>
    <col min="10031" max="10032" width="9.625" style="147" customWidth="1"/>
    <col min="10033" max="10033" width="3.25" style="147" customWidth="1"/>
    <col min="10034" max="10034" width="11.125" style="147" customWidth="1"/>
    <col min="10035" max="10035" width="9.25" style="147" customWidth="1"/>
    <col min="10036" max="10036" width="9.25" style="147" bestFit="1" customWidth="1"/>
    <col min="10037" max="10235" width="9" style="147"/>
    <col min="10236" max="10236" width="15.125" style="147" customWidth="1"/>
    <col min="10237" max="10237" width="36.375" style="147" customWidth="1"/>
    <col min="10238" max="10238" width="21.125" style="147" bestFit="1" customWidth="1"/>
    <col min="10239" max="10239" width="9.75" style="147" customWidth="1"/>
    <col min="10240" max="10240" width="2.375" style="147" customWidth="1"/>
    <col min="10241" max="10241" width="2.125" style="147" customWidth="1"/>
    <col min="10242" max="10242" width="9" style="147"/>
    <col min="10243" max="10243" width="13" style="147" customWidth="1"/>
    <col min="10244" max="10244" width="12.375" style="147" customWidth="1"/>
    <col min="10245" max="10248" width="9" style="147" customWidth="1"/>
    <col min="10249" max="10249" width="2.625" style="147" customWidth="1"/>
    <col min="10250" max="10250" width="10.5" style="147" customWidth="1"/>
    <col min="10251" max="10251" width="9.25" style="147" customWidth="1"/>
    <col min="10252" max="10253" width="9" style="147" customWidth="1"/>
    <col min="10254" max="10254" width="2.75" style="147" customWidth="1"/>
    <col min="10255" max="10255" width="10.75" style="147" customWidth="1"/>
    <col min="10256" max="10256" width="9.25" style="147" customWidth="1"/>
    <col min="10257" max="10267" width="9" style="147" customWidth="1"/>
    <col min="10268" max="10268" width="1.125" style="147" customWidth="1"/>
    <col min="10269" max="10269" width="10" style="147" customWidth="1"/>
    <col min="10270" max="10270" width="9.625" style="147" customWidth="1"/>
    <col min="10271" max="10271" width="1.125" style="147" customWidth="1"/>
    <col min="10272" max="10272" width="9.75" style="147" customWidth="1"/>
    <col min="10273" max="10273" width="9.125" style="147" customWidth="1"/>
    <col min="10274" max="10274" width="1.125" style="147" customWidth="1"/>
    <col min="10275" max="10275" width="9.875" style="147" customWidth="1"/>
    <col min="10276" max="10276" width="8.875" style="147" customWidth="1"/>
    <col min="10277" max="10277" width="1.125" style="147" customWidth="1"/>
    <col min="10278" max="10278" width="10.125" style="147" customWidth="1"/>
    <col min="10279" max="10279" width="9.125" style="147" customWidth="1"/>
    <col min="10280" max="10280" width="1.625" style="147" customWidth="1"/>
    <col min="10281" max="10281" width="10.625" style="147" customWidth="1"/>
    <col min="10282" max="10282" width="9.625" style="147" customWidth="1"/>
    <col min="10283" max="10283" width="1.875" style="147" customWidth="1"/>
    <col min="10284" max="10284" width="9.875" style="147" bestFit="1" customWidth="1"/>
    <col min="10285" max="10285" width="9.125" style="147" customWidth="1"/>
    <col min="10286" max="10286" width="3.5" style="147" customWidth="1"/>
    <col min="10287" max="10288" width="9.625" style="147" customWidth="1"/>
    <col min="10289" max="10289" width="3.25" style="147" customWidth="1"/>
    <col min="10290" max="10290" width="11.125" style="147" customWidth="1"/>
    <col min="10291" max="10291" width="9.25" style="147" customWidth="1"/>
    <col min="10292" max="10292" width="9.25" style="147" bestFit="1" customWidth="1"/>
    <col min="10293" max="10491" width="9" style="147"/>
    <col min="10492" max="10492" width="15.125" style="147" customWidth="1"/>
    <col min="10493" max="10493" width="36.375" style="147" customWidth="1"/>
    <col min="10494" max="10494" width="21.125" style="147" bestFit="1" customWidth="1"/>
    <col min="10495" max="10495" width="9.75" style="147" customWidth="1"/>
    <col min="10496" max="10496" width="2.375" style="147" customWidth="1"/>
    <col min="10497" max="10497" width="2.125" style="147" customWidth="1"/>
    <col min="10498" max="10498" width="9" style="147"/>
    <col min="10499" max="10499" width="13" style="147" customWidth="1"/>
    <col min="10500" max="10500" width="12.375" style="147" customWidth="1"/>
    <col min="10501" max="10504" width="9" style="147" customWidth="1"/>
    <col min="10505" max="10505" width="2.625" style="147" customWidth="1"/>
    <col min="10506" max="10506" width="10.5" style="147" customWidth="1"/>
    <col min="10507" max="10507" width="9.25" style="147" customWidth="1"/>
    <col min="10508" max="10509" width="9" style="147" customWidth="1"/>
    <col min="10510" max="10510" width="2.75" style="147" customWidth="1"/>
    <col min="10511" max="10511" width="10.75" style="147" customWidth="1"/>
    <col min="10512" max="10512" width="9.25" style="147" customWidth="1"/>
    <col min="10513" max="10523" width="9" style="147" customWidth="1"/>
    <col min="10524" max="10524" width="1.125" style="147" customWidth="1"/>
    <col min="10525" max="10525" width="10" style="147" customWidth="1"/>
    <col min="10526" max="10526" width="9.625" style="147" customWidth="1"/>
    <col min="10527" max="10527" width="1.125" style="147" customWidth="1"/>
    <col min="10528" max="10528" width="9.75" style="147" customWidth="1"/>
    <col min="10529" max="10529" width="9.125" style="147" customWidth="1"/>
    <col min="10530" max="10530" width="1.125" style="147" customWidth="1"/>
    <col min="10531" max="10531" width="9.875" style="147" customWidth="1"/>
    <col min="10532" max="10532" width="8.875" style="147" customWidth="1"/>
    <col min="10533" max="10533" width="1.125" style="147" customWidth="1"/>
    <col min="10534" max="10534" width="10.125" style="147" customWidth="1"/>
    <col min="10535" max="10535" width="9.125" style="147" customWidth="1"/>
    <col min="10536" max="10536" width="1.625" style="147" customWidth="1"/>
    <col min="10537" max="10537" width="10.625" style="147" customWidth="1"/>
    <col min="10538" max="10538" width="9.625" style="147" customWidth="1"/>
    <col min="10539" max="10539" width="1.875" style="147" customWidth="1"/>
    <col min="10540" max="10540" width="9.875" style="147" bestFit="1" customWidth="1"/>
    <col min="10541" max="10541" width="9.125" style="147" customWidth="1"/>
    <col min="10542" max="10542" width="3.5" style="147" customWidth="1"/>
    <col min="10543" max="10544" width="9.625" style="147" customWidth="1"/>
    <col min="10545" max="10545" width="3.25" style="147" customWidth="1"/>
    <col min="10546" max="10546" width="11.125" style="147" customWidth="1"/>
    <col min="10547" max="10547" width="9.25" style="147" customWidth="1"/>
    <col min="10548" max="10548" width="9.25" style="147" bestFit="1" customWidth="1"/>
    <col min="10549" max="10747" width="9" style="147"/>
    <col min="10748" max="10748" width="15.125" style="147" customWidth="1"/>
    <col min="10749" max="10749" width="36.375" style="147" customWidth="1"/>
    <col min="10750" max="10750" width="21.125" style="147" bestFit="1" customWidth="1"/>
    <col min="10751" max="10751" width="9.75" style="147" customWidth="1"/>
    <col min="10752" max="10752" width="2.375" style="147" customWidth="1"/>
    <col min="10753" max="10753" width="2.125" style="147" customWidth="1"/>
    <col min="10754" max="10754" width="9" style="147"/>
    <col min="10755" max="10755" width="13" style="147" customWidth="1"/>
    <col min="10756" max="10756" width="12.375" style="147" customWidth="1"/>
    <col min="10757" max="10760" width="9" style="147" customWidth="1"/>
    <col min="10761" max="10761" width="2.625" style="147" customWidth="1"/>
    <col min="10762" max="10762" width="10.5" style="147" customWidth="1"/>
    <col min="10763" max="10763" width="9.25" style="147" customWidth="1"/>
    <col min="10764" max="10765" width="9" style="147" customWidth="1"/>
    <col min="10766" max="10766" width="2.75" style="147" customWidth="1"/>
    <col min="10767" max="10767" width="10.75" style="147" customWidth="1"/>
    <col min="10768" max="10768" width="9.25" style="147" customWidth="1"/>
    <col min="10769" max="10779" width="9" style="147" customWidth="1"/>
    <col min="10780" max="10780" width="1.125" style="147" customWidth="1"/>
    <col min="10781" max="10781" width="10" style="147" customWidth="1"/>
    <col min="10782" max="10782" width="9.625" style="147" customWidth="1"/>
    <col min="10783" max="10783" width="1.125" style="147" customWidth="1"/>
    <col min="10784" max="10784" width="9.75" style="147" customWidth="1"/>
    <col min="10785" max="10785" width="9.125" style="147" customWidth="1"/>
    <col min="10786" max="10786" width="1.125" style="147" customWidth="1"/>
    <col min="10787" max="10787" width="9.875" style="147" customWidth="1"/>
    <col min="10788" max="10788" width="8.875" style="147" customWidth="1"/>
    <col min="10789" max="10789" width="1.125" style="147" customWidth="1"/>
    <col min="10790" max="10790" width="10.125" style="147" customWidth="1"/>
    <col min="10791" max="10791" width="9.125" style="147" customWidth="1"/>
    <col min="10792" max="10792" width="1.625" style="147" customWidth="1"/>
    <col min="10793" max="10793" width="10.625" style="147" customWidth="1"/>
    <col min="10794" max="10794" width="9.625" style="147" customWidth="1"/>
    <col min="10795" max="10795" width="1.875" style="147" customWidth="1"/>
    <col min="10796" max="10796" width="9.875" style="147" bestFit="1" customWidth="1"/>
    <col min="10797" max="10797" width="9.125" style="147" customWidth="1"/>
    <col min="10798" max="10798" width="3.5" style="147" customWidth="1"/>
    <col min="10799" max="10800" width="9.625" style="147" customWidth="1"/>
    <col min="10801" max="10801" width="3.25" style="147" customWidth="1"/>
    <col min="10802" max="10802" width="11.125" style="147" customWidth="1"/>
    <col min="10803" max="10803" width="9.25" style="147" customWidth="1"/>
    <col min="10804" max="10804" width="9.25" style="147" bestFit="1" customWidth="1"/>
    <col min="10805" max="11003" width="9" style="147"/>
    <col min="11004" max="11004" width="15.125" style="147" customWidth="1"/>
    <col min="11005" max="11005" width="36.375" style="147" customWidth="1"/>
    <col min="11006" max="11006" width="21.125" style="147" bestFit="1" customWidth="1"/>
    <col min="11007" max="11007" width="9.75" style="147" customWidth="1"/>
    <col min="11008" max="11008" width="2.375" style="147" customWidth="1"/>
    <col min="11009" max="11009" width="2.125" style="147" customWidth="1"/>
    <col min="11010" max="11010" width="9" style="147"/>
    <col min="11011" max="11011" width="13" style="147" customWidth="1"/>
    <col min="11012" max="11012" width="12.375" style="147" customWidth="1"/>
    <col min="11013" max="11016" width="9" style="147" customWidth="1"/>
    <col min="11017" max="11017" width="2.625" style="147" customWidth="1"/>
    <col min="11018" max="11018" width="10.5" style="147" customWidth="1"/>
    <col min="11019" max="11019" width="9.25" style="147" customWidth="1"/>
    <col min="11020" max="11021" width="9" style="147" customWidth="1"/>
    <col min="11022" max="11022" width="2.75" style="147" customWidth="1"/>
    <col min="11023" max="11023" width="10.75" style="147" customWidth="1"/>
    <col min="11024" max="11024" width="9.25" style="147" customWidth="1"/>
    <col min="11025" max="11035" width="9" style="147" customWidth="1"/>
    <col min="11036" max="11036" width="1.125" style="147" customWidth="1"/>
    <col min="11037" max="11037" width="10" style="147" customWidth="1"/>
    <col min="11038" max="11038" width="9.625" style="147" customWidth="1"/>
    <col min="11039" max="11039" width="1.125" style="147" customWidth="1"/>
    <col min="11040" max="11040" width="9.75" style="147" customWidth="1"/>
    <col min="11041" max="11041" width="9.125" style="147" customWidth="1"/>
    <col min="11042" max="11042" width="1.125" style="147" customWidth="1"/>
    <col min="11043" max="11043" width="9.875" style="147" customWidth="1"/>
    <col min="11044" max="11044" width="8.875" style="147" customWidth="1"/>
    <col min="11045" max="11045" width="1.125" style="147" customWidth="1"/>
    <col min="11046" max="11046" width="10.125" style="147" customWidth="1"/>
    <col min="11047" max="11047" width="9.125" style="147" customWidth="1"/>
    <col min="11048" max="11048" width="1.625" style="147" customWidth="1"/>
    <col min="11049" max="11049" width="10.625" style="147" customWidth="1"/>
    <col min="11050" max="11050" width="9.625" style="147" customWidth="1"/>
    <col min="11051" max="11051" width="1.875" style="147" customWidth="1"/>
    <col min="11052" max="11052" width="9.875" style="147" bestFit="1" customWidth="1"/>
    <col min="11053" max="11053" width="9.125" style="147" customWidth="1"/>
    <col min="11054" max="11054" width="3.5" style="147" customWidth="1"/>
    <col min="11055" max="11056" width="9.625" style="147" customWidth="1"/>
    <col min="11057" max="11057" width="3.25" style="147" customWidth="1"/>
    <col min="11058" max="11058" width="11.125" style="147" customWidth="1"/>
    <col min="11059" max="11059" width="9.25" style="147" customWidth="1"/>
    <col min="11060" max="11060" width="9.25" style="147" bestFit="1" customWidth="1"/>
    <col min="11061" max="11259" width="9" style="147"/>
    <col min="11260" max="11260" width="15.125" style="147" customWidth="1"/>
    <col min="11261" max="11261" width="36.375" style="147" customWidth="1"/>
    <col min="11262" max="11262" width="21.125" style="147" bestFit="1" customWidth="1"/>
    <col min="11263" max="11263" width="9.75" style="147" customWidth="1"/>
    <col min="11264" max="11264" width="2.375" style="147" customWidth="1"/>
    <col min="11265" max="11265" width="2.125" style="147" customWidth="1"/>
    <col min="11266" max="11266" width="9" style="147"/>
    <col min="11267" max="11267" width="13" style="147" customWidth="1"/>
    <col min="11268" max="11268" width="12.375" style="147" customWidth="1"/>
    <col min="11269" max="11272" width="9" style="147" customWidth="1"/>
    <col min="11273" max="11273" width="2.625" style="147" customWidth="1"/>
    <col min="11274" max="11274" width="10.5" style="147" customWidth="1"/>
    <col min="11275" max="11275" width="9.25" style="147" customWidth="1"/>
    <col min="11276" max="11277" width="9" style="147" customWidth="1"/>
    <col min="11278" max="11278" width="2.75" style="147" customWidth="1"/>
    <col min="11279" max="11279" width="10.75" style="147" customWidth="1"/>
    <col min="11280" max="11280" width="9.25" style="147" customWidth="1"/>
    <col min="11281" max="11291" width="9" style="147" customWidth="1"/>
    <col min="11292" max="11292" width="1.125" style="147" customWidth="1"/>
    <col min="11293" max="11293" width="10" style="147" customWidth="1"/>
    <col min="11294" max="11294" width="9.625" style="147" customWidth="1"/>
    <col min="11295" max="11295" width="1.125" style="147" customWidth="1"/>
    <col min="11296" max="11296" width="9.75" style="147" customWidth="1"/>
    <col min="11297" max="11297" width="9.125" style="147" customWidth="1"/>
    <col min="11298" max="11298" width="1.125" style="147" customWidth="1"/>
    <col min="11299" max="11299" width="9.875" style="147" customWidth="1"/>
    <col min="11300" max="11300" width="8.875" style="147" customWidth="1"/>
    <col min="11301" max="11301" width="1.125" style="147" customWidth="1"/>
    <col min="11302" max="11302" width="10.125" style="147" customWidth="1"/>
    <col min="11303" max="11303" width="9.125" style="147" customWidth="1"/>
    <col min="11304" max="11304" width="1.625" style="147" customWidth="1"/>
    <col min="11305" max="11305" width="10.625" style="147" customWidth="1"/>
    <col min="11306" max="11306" width="9.625" style="147" customWidth="1"/>
    <col min="11307" max="11307" width="1.875" style="147" customWidth="1"/>
    <col min="11308" max="11308" width="9.875" style="147" bestFit="1" customWidth="1"/>
    <col min="11309" max="11309" width="9.125" style="147" customWidth="1"/>
    <col min="11310" max="11310" width="3.5" style="147" customWidth="1"/>
    <col min="11311" max="11312" width="9.625" style="147" customWidth="1"/>
    <col min="11313" max="11313" width="3.25" style="147" customWidth="1"/>
    <col min="11314" max="11314" width="11.125" style="147" customWidth="1"/>
    <col min="11315" max="11315" width="9.25" style="147" customWidth="1"/>
    <col min="11316" max="11316" width="9.25" style="147" bestFit="1" customWidth="1"/>
    <col min="11317" max="11515" width="9" style="147"/>
    <col min="11516" max="11516" width="15.125" style="147" customWidth="1"/>
    <col min="11517" max="11517" width="36.375" style="147" customWidth="1"/>
    <col min="11518" max="11518" width="21.125" style="147" bestFit="1" customWidth="1"/>
    <col min="11519" max="11519" width="9.75" style="147" customWidth="1"/>
    <col min="11520" max="11520" width="2.375" style="147" customWidth="1"/>
    <col min="11521" max="11521" width="2.125" style="147" customWidth="1"/>
    <col min="11522" max="11522" width="9" style="147"/>
    <col min="11523" max="11523" width="13" style="147" customWidth="1"/>
    <col min="11524" max="11524" width="12.375" style="147" customWidth="1"/>
    <col min="11525" max="11528" width="9" style="147" customWidth="1"/>
    <col min="11529" max="11529" width="2.625" style="147" customWidth="1"/>
    <col min="11530" max="11530" width="10.5" style="147" customWidth="1"/>
    <col min="11531" max="11531" width="9.25" style="147" customWidth="1"/>
    <col min="11532" max="11533" width="9" style="147" customWidth="1"/>
    <col min="11534" max="11534" width="2.75" style="147" customWidth="1"/>
    <col min="11535" max="11535" width="10.75" style="147" customWidth="1"/>
    <col min="11536" max="11536" width="9.25" style="147" customWidth="1"/>
    <col min="11537" max="11547" width="9" style="147" customWidth="1"/>
    <col min="11548" max="11548" width="1.125" style="147" customWidth="1"/>
    <col min="11549" max="11549" width="10" style="147" customWidth="1"/>
    <col min="11550" max="11550" width="9.625" style="147" customWidth="1"/>
    <col min="11551" max="11551" width="1.125" style="147" customWidth="1"/>
    <col min="11552" max="11552" width="9.75" style="147" customWidth="1"/>
    <col min="11553" max="11553" width="9.125" style="147" customWidth="1"/>
    <col min="11554" max="11554" width="1.125" style="147" customWidth="1"/>
    <col min="11555" max="11555" width="9.875" style="147" customWidth="1"/>
    <col min="11556" max="11556" width="8.875" style="147" customWidth="1"/>
    <col min="11557" max="11557" width="1.125" style="147" customWidth="1"/>
    <col min="11558" max="11558" width="10.125" style="147" customWidth="1"/>
    <col min="11559" max="11559" width="9.125" style="147" customWidth="1"/>
    <col min="11560" max="11560" width="1.625" style="147" customWidth="1"/>
    <col min="11561" max="11561" width="10.625" style="147" customWidth="1"/>
    <col min="11562" max="11562" width="9.625" style="147" customWidth="1"/>
    <col min="11563" max="11563" width="1.875" style="147" customWidth="1"/>
    <col min="11564" max="11564" width="9.875" style="147" bestFit="1" customWidth="1"/>
    <col min="11565" max="11565" width="9.125" style="147" customWidth="1"/>
    <col min="11566" max="11566" width="3.5" style="147" customWidth="1"/>
    <col min="11567" max="11568" width="9.625" style="147" customWidth="1"/>
    <col min="11569" max="11569" width="3.25" style="147" customWidth="1"/>
    <col min="11570" max="11570" width="11.125" style="147" customWidth="1"/>
    <col min="11571" max="11571" width="9.25" style="147" customWidth="1"/>
    <col min="11572" max="11572" width="9.25" style="147" bestFit="1" customWidth="1"/>
    <col min="11573" max="11771" width="9" style="147"/>
    <col min="11772" max="11772" width="15.125" style="147" customWidth="1"/>
    <col min="11773" max="11773" width="36.375" style="147" customWidth="1"/>
    <col min="11774" max="11774" width="21.125" style="147" bestFit="1" customWidth="1"/>
    <col min="11775" max="11775" width="9.75" style="147" customWidth="1"/>
    <col min="11776" max="11776" width="2.375" style="147" customWidth="1"/>
    <col min="11777" max="11777" width="2.125" style="147" customWidth="1"/>
    <col min="11778" max="11778" width="9" style="147"/>
    <col min="11779" max="11779" width="13" style="147" customWidth="1"/>
    <col min="11780" max="11780" width="12.375" style="147" customWidth="1"/>
    <col min="11781" max="11784" width="9" style="147" customWidth="1"/>
    <col min="11785" max="11785" width="2.625" style="147" customWidth="1"/>
    <col min="11786" max="11786" width="10.5" style="147" customWidth="1"/>
    <col min="11787" max="11787" width="9.25" style="147" customWidth="1"/>
    <col min="11788" max="11789" width="9" style="147" customWidth="1"/>
    <col min="11790" max="11790" width="2.75" style="147" customWidth="1"/>
    <col min="11791" max="11791" width="10.75" style="147" customWidth="1"/>
    <col min="11792" max="11792" width="9.25" style="147" customWidth="1"/>
    <col min="11793" max="11803" width="9" style="147" customWidth="1"/>
    <col min="11804" max="11804" width="1.125" style="147" customWidth="1"/>
    <col min="11805" max="11805" width="10" style="147" customWidth="1"/>
    <col min="11806" max="11806" width="9.625" style="147" customWidth="1"/>
    <col min="11807" max="11807" width="1.125" style="147" customWidth="1"/>
    <col min="11808" max="11808" width="9.75" style="147" customWidth="1"/>
    <col min="11809" max="11809" width="9.125" style="147" customWidth="1"/>
    <col min="11810" max="11810" width="1.125" style="147" customWidth="1"/>
    <col min="11811" max="11811" width="9.875" style="147" customWidth="1"/>
    <col min="11812" max="11812" width="8.875" style="147" customWidth="1"/>
    <col min="11813" max="11813" width="1.125" style="147" customWidth="1"/>
    <col min="11814" max="11814" width="10.125" style="147" customWidth="1"/>
    <col min="11815" max="11815" width="9.125" style="147" customWidth="1"/>
    <col min="11816" max="11816" width="1.625" style="147" customWidth="1"/>
    <col min="11817" max="11817" width="10.625" style="147" customWidth="1"/>
    <col min="11818" max="11818" width="9.625" style="147" customWidth="1"/>
    <col min="11819" max="11819" width="1.875" style="147" customWidth="1"/>
    <col min="11820" max="11820" width="9.875" style="147" bestFit="1" customWidth="1"/>
    <col min="11821" max="11821" width="9.125" style="147" customWidth="1"/>
    <col min="11822" max="11822" width="3.5" style="147" customWidth="1"/>
    <col min="11823" max="11824" width="9.625" style="147" customWidth="1"/>
    <col min="11825" max="11825" width="3.25" style="147" customWidth="1"/>
    <col min="11826" max="11826" width="11.125" style="147" customWidth="1"/>
    <col min="11827" max="11827" width="9.25" style="147" customWidth="1"/>
    <col min="11828" max="11828" width="9.25" style="147" bestFit="1" customWidth="1"/>
    <col min="11829" max="12027" width="9" style="147"/>
    <col min="12028" max="12028" width="15.125" style="147" customWidth="1"/>
    <col min="12029" max="12029" width="36.375" style="147" customWidth="1"/>
    <col min="12030" max="12030" width="21.125" style="147" bestFit="1" customWidth="1"/>
    <col min="12031" max="12031" width="9.75" style="147" customWidth="1"/>
    <col min="12032" max="12032" width="2.375" style="147" customWidth="1"/>
    <col min="12033" max="12033" width="2.125" style="147" customWidth="1"/>
    <col min="12034" max="12034" width="9" style="147"/>
    <col min="12035" max="12035" width="13" style="147" customWidth="1"/>
    <col min="12036" max="12036" width="12.375" style="147" customWidth="1"/>
    <col min="12037" max="12040" width="9" style="147" customWidth="1"/>
    <col min="12041" max="12041" width="2.625" style="147" customWidth="1"/>
    <col min="12042" max="12042" width="10.5" style="147" customWidth="1"/>
    <col min="12043" max="12043" width="9.25" style="147" customWidth="1"/>
    <col min="12044" max="12045" width="9" style="147" customWidth="1"/>
    <col min="12046" max="12046" width="2.75" style="147" customWidth="1"/>
    <col min="12047" max="12047" width="10.75" style="147" customWidth="1"/>
    <col min="12048" max="12048" width="9.25" style="147" customWidth="1"/>
    <col min="12049" max="12059" width="9" style="147" customWidth="1"/>
    <col min="12060" max="12060" width="1.125" style="147" customWidth="1"/>
    <col min="12061" max="12061" width="10" style="147" customWidth="1"/>
    <col min="12062" max="12062" width="9.625" style="147" customWidth="1"/>
    <col min="12063" max="12063" width="1.125" style="147" customWidth="1"/>
    <col min="12064" max="12064" width="9.75" style="147" customWidth="1"/>
    <col min="12065" max="12065" width="9.125" style="147" customWidth="1"/>
    <col min="12066" max="12066" width="1.125" style="147" customWidth="1"/>
    <col min="12067" max="12067" width="9.875" style="147" customWidth="1"/>
    <col min="12068" max="12068" width="8.875" style="147" customWidth="1"/>
    <col min="12069" max="12069" width="1.125" style="147" customWidth="1"/>
    <col min="12070" max="12070" width="10.125" style="147" customWidth="1"/>
    <col min="12071" max="12071" width="9.125" style="147" customWidth="1"/>
    <col min="12072" max="12072" width="1.625" style="147" customWidth="1"/>
    <col min="12073" max="12073" width="10.625" style="147" customWidth="1"/>
    <col min="12074" max="12074" width="9.625" style="147" customWidth="1"/>
    <col min="12075" max="12075" width="1.875" style="147" customWidth="1"/>
    <col min="12076" max="12076" width="9.875" style="147" bestFit="1" customWidth="1"/>
    <col min="12077" max="12077" width="9.125" style="147" customWidth="1"/>
    <col min="12078" max="12078" width="3.5" style="147" customWidth="1"/>
    <col min="12079" max="12080" width="9.625" style="147" customWidth="1"/>
    <col min="12081" max="12081" width="3.25" style="147" customWidth="1"/>
    <col min="12082" max="12082" width="11.125" style="147" customWidth="1"/>
    <col min="12083" max="12083" width="9.25" style="147" customWidth="1"/>
    <col min="12084" max="12084" width="9.25" style="147" bestFit="1" customWidth="1"/>
    <col min="12085" max="12283" width="9" style="147"/>
    <col min="12284" max="12284" width="15.125" style="147" customWidth="1"/>
    <col min="12285" max="12285" width="36.375" style="147" customWidth="1"/>
    <col min="12286" max="12286" width="21.125" style="147" bestFit="1" customWidth="1"/>
    <col min="12287" max="12287" width="9.75" style="147" customWidth="1"/>
    <col min="12288" max="12288" width="2.375" style="147" customWidth="1"/>
    <col min="12289" max="12289" width="2.125" style="147" customWidth="1"/>
    <col min="12290" max="12290" width="9" style="147"/>
    <col min="12291" max="12291" width="13" style="147" customWidth="1"/>
    <col min="12292" max="12292" width="12.375" style="147" customWidth="1"/>
    <col min="12293" max="12296" width="9" style="147" customWidth="1"/>
    <col min="12297" max="12297" width="2.625" style="147" customWidth="1"/>
    <col min="12298" max="12298" width="10.5" style="147" customWidth="1"/>
    <col min="12299" max="12299" width="9.25" style="147" customWidth="1"/>
    <col min="12300" max="12301" width="9" style="147" customWidth="1"/>
    <col min="12302" max="12302" width="2.75" style="147" customWidth="1"/>
    <col min="12303" max="12303" width="10.75" style="147" customWidth="1"/>
    <col min="12304" max="12304" width="9.25" style="147" customWidth="1"/>
    <col min="12305" max="12315" width="9" style="147" customWidth="1"/>
    <col min="12316" max="12316" width="1.125" style="147" customWidth="1"/>
    <col min="12317" max="12317" width="10" style="147" customWidth="1"/>
    <col min="12318" max="12318" width="9.625" style="147" customWidth="1"/>
    <col min="12319" max="12319" width="1.125" style="147" customWidth="1"/>
    <col min="12320" max="12320" width="9.75" style="147" customWidth="1"/>
    <col min="12321" max="12321" width="9.125" style="147" customWidth="1"/>
    <col min="12322" max="12322" width="1.125" style="147" customWidth="1"/>
    <col min="12323" max="12323" width="9.875" style="147" customWidth="1"/>
    <col min="12324" max="12324" width="8.875" style="147" customWidth="1"/>
    <col min="12325" max="12325" width="1.125" style="147" customWidth="1"/>
    <col min="12326" max="12326" width="10.125" style="147" customWidth="1"/>
    <col min="12327" max="12327" width="9.125" style="147" customWidth="1"/>
    <col min="12328" max="12328" width="1.625" style="147" customWidth="1"/>
    <col min="12329" max="12329" width="10.625" style="147" customWidth="1"/>
    <col min="12330" max="12330" width="9.625" style="147" customWidth="1"/>
    <col min="12331" max="12331" width="1.875" style="147" customWidth="1"/>
    <col min="12332" max="12332" width="9.875" style="147" bestFit="1" customWidth="1"/>
    <col min="12333" max="12333" width="9.125" style="147" customWidth="1"/>
    <col min="12334" max="12334" width="3.5" style="147" customWidth="1"/>
    <col min="12335" max="12336" width="9.625" style="147" customWidth="1"/>
    <col min="12337" max="12337" width="3.25" style="147" customWidth="1"/>
    <col min="12338" max="12338" width="11.125" style="147" customWidth="1"/>
    <col min="12339" max="12339" width="9.25" style="147" customWidth="1"/>
    <col min="12340" max="12340" width="9.25" style="147" bestFit="1" customWidth="1"/>
    <col min="12341" max="12539" width="9" style="147"/>
    <col min="12540" max="12540" width="15.125" style="147" customWidth="1"/>
    <col min="12541" max="12541" width="36.375" style="147" customWidth="1"/>
    <col min="12542" max="12542" width="21.125" style="147" bestFit="1" customWidth="1"/>
    <col min="12543" max="12543" width="9.75" style="147" customWidth="1"/>
    <col min="12544" max="12544" width="2.375" style="147" customWidth="1"/>
    <col min="12545" max="12545" width="2.125" style="147" customWidth="1"/>
    <col min="12546" max="12546" width="9" style="147"/>
    <col min="12547" max="12547" width="13" style="147" customWidth="1"/>
    <col min="12548" max="12548" width="12.375" style="147" customWidth="1"/>
    <col min="12549" max="12552" width="9" style="147" customWidth="1"/>
    <col min="12553" max="12553" width="2.625" style="147" customWidth="1"/>
    <col min="12554" max="12554" width="10.5" style="147" customWidth="1"/>
    <col min="12555" max="12555" width="9.25" style="147" customWidth="1"/>
    <col min="12556" max="12557" width="9" style="147" customWidth="1"/>
    <col min="12558" max="12558" width="2.75" style="147" customWidth="1"/>
    <col min="12559" max="12559" width="10.75" style="147" customWidth="1"/>
    <col min="12560" max="12560" width="9.25" style="147" customWidth="1"/>
    <col min="12561" max="12571" width="9" style="147" customWidth="1"/>
    <col min="12572" max="12572" width="1.125" style="147" customWidth="1"/>
    <col min="12573" max="12573" width="10" style="147" customWidth="1"/>
    <col min="12574" max="12574" width="9.625" style="147" customWidth="1"/>
    <col min="12575" max="12575" width="1.125" style="147" customWidth="1"/>
    <col min="12576" max="12576" width="9.75" style="147" customWidth="1"/>
    <col min="12577" max="12577" width="9.125" style="147" customWidth="1"/>
    <col min="12578" max="12578" width="1.125" style="147" customWidth="1"/>
    <col min="12579" max="12579" width="9.875" style="147" customWidth="1"/>
    <col min="12580" max="12580" width="8.875" style="147" customWidth="1"/>
    <col min="12581" max="12581" width="1.125" style="147" customWidth="1"/>
    <col min="12582" max="12582" width="10.125" style="147" customWidth="1"/>
    <col min="12583" max="12583" width="9.125" style="147" customWidth="1"/>
    <col min="12584" max="12584" width="1.625" style="147" customWidth="1"/>
    <col min="12585" max="12585" width="10.625" style="147" customWidth="1"/>
    <col min="12586" max="12586" width="9.625" style="147" customWidth="1"/>
    <col min="12587" max="12587" width="1.875" style="147" customWidth="1"/>
    <col min="12588" max="12588" width="9.875" style="147" bestFit="1" customWidth="1"/>
    <col min="12589" max="12589" width="9.125" style="147" customWidth="1"/>
    <col min="12590" max="12590" width="3.5" style="147" customWidth="1"/>
    <col min="12591" max="12592" width="9.625" style="147" customWidth="1"/>
    <col min="12593" max="12593" width="3.25" style="147" customWidth="1"/>
    <col min="12594" max="12594" width="11.125" style="147" customWidth="1"/>
    <col min="12595" max="12595" width="9.25" style="147" customWidth="1"/>
    <col min="12596" max="12596" width="9.25" style="147" bestFit="1" customWidth="1"/>
    <col min="12597" max="12795" width="9" style="147"/>
    <col min="12796" max="12796" width="15.125" style="147" customWidth="1"/>
    <col min="12797" max="12797" width="36.375" style="147" customWidth="1"/>
    <col min="12798" max="12798" width="21.125" style="147" bestFit="1" customWidth="1"/>
    <col min="12799" max="12799" width="9.75" style="147" customWidth="1"/>
    <col min="12800" max="12800" width="2.375" style="147" customWidth="1"/>
    <col min="12801" max="12801" width="2.125" style="147" customWidth="1"/>
    <col min="12802" max="12802" width="9" style="147"/>
    <col min="12803" max="12803" width="13" style="147" customWidth="1"/>
    <col min="12804" max="12804" width="12.375" style="147" customWidth="1"/>
    <col min="12805" max="12808" width="9" style="147" customWidth="1"/>
    <col min="12809" max="12809" width="2.625" style="147" customWidth="1"/>
    <col min="12810" max="12810" width="10.5" style="147" customWidth="1"/>
    <col min="12811" max="12811" width="9.25" style="147" customWidth="1"/>
    <col min="12812" max="12813" width="9" style="147" customWidth="1"/>
    <col min="12814" max="12814" width="2.75" style="147" customWidth="1"/>
    <col min="12815" max="12815" width="10.75" style="147" customWidth="1"/>
    <col min="12816" max="12816" width="9.25" style="147" customWidth="1"/>
    <col min="12817" max="12827" width="9" style="147" customWidth="1"/>
    <col min="12828" max="12828" width="1.125" style="147" customWidth="1"/>
    <col min="12829" max="12829" width="10" style="147" customWidth="1"/>
    <col min="12830" max="12830" width="9.625" style="147" customWidth="1"/>
    <col min="12831" max="12831" width="1.125" style="147" customWidth="1"/>
    <col min="12832" max="12832" width="9.75" style="147" customWidth="1"/>
    <col min="12833" max="12833" width="9.125" style="147" customWidth="1"/>
    <col min="12834" max="12834" width="1.125" style="147" customWidth="1"/>
    <col min="12835" max="12835" width="9.875" style="147" customWidth="1"/>
    <col min="12836" max="12836" width="8.875" style="147" customWidth="1"/>
    <col min="12837" max="12837" width="1.125" style="147" customWidth="1"/>
    <col min="12838" max="12838" width="10.125" style="147" customWidth="1"/>
    <col min="12839" max="12839" width="9.125" style="147" customWidth="1"/>
    <col min="12840" max="12840" width="1.625" style="147" customWidth="1"/>
    <col min="12841" max="12841" width="10.625" style="147" customWidth="1"/>
    <col min="12842" max="12842" width="9.625" style="147" customWidth="1"/>
    <col min="12843" max="12843" width="1.875" style="147" customWidth="1"/>
    <col min="12844" max="12844" width="9.875" style="147" bestFit="1" customWidth="1"/>
    <col min="12845" max="12845" width="9.125" style="147" customWidth="1"/>
    <col min="12846" max="12846" width="3.5" style="147" customWidth="1"/>
    <col min="12847" max="12848" width="9.625" style="147" customWidth="1"/>
    <col min="12849" max="12849" width="3.25" style="147" customWidth="1"/>
    <col min="12850" max="12850" width="11.125" style="147" customWidth="1"/>
    <col min="12851" max="12851" width="9.25" style="147" customWidth="1"/>
    <col min="12852" max="12852" width="9.25" style="147" bestFit="1" customWidth="1"/>
    <col min="12853" max="13051" width="9" style="147"/>
    <col min="13052" max="13052" width="15.125" style="147" customWidth="1"/>
    <col min="13053" max="13053" width="36.375" style="147" customWidth="1"/>
    <col min="13054" max="13054" width="21.125" style="147" bestFit="1" customWidth="1"/>
    <col min="13055" max="13055" width="9.75" style="147" customWidth="1"/>
    <col min="13056" max="13056" width="2.375" style="147" customWidth="1"/>
    <col min="13057" max="13057" width="2.125" style="147" customWidth="1"/>
    <col min="13058" max="13058" width="9" style="147"/>
    <col min="13059" max="13059" width="13" style="147" customWidth="1"/>
    <col min="13060" max="13060" width="12.375" style="147" customWidth="1"/>
    <col min="13061" max="13064" width="9" style="147" customWidth="1"/>
    <col min="13065" max="13065" width="2.625" style="147" customWidth="1"/>
    <col min="13066" max="13066" width="10.5" style="147" customWidth="1"/>
    <col min="13067" max="13067" width="9.25" style="147" customWidth="1"/>
    <col min="13068" max="13069" width="9" style="147" customWidth="1"/>
    <col min="13070" max="13070" width="2.75" style="147" customWidth="1"/>
    <col min="13071" max="13071" width="10.75" style="147" customWidth="1"/>
    <col min="13072" max="13072" width="9.25" style="147" customWidth="1"/>
    <col min="13073" max="13083" width="9" style="147" customWidth="1"/>
    <col min="13084" max="13084" width="1.125" style="147" customWidth="1"/>
    <col min="13085" max="13085" width="10" style="147" customWidth="1"/>
    <col min="13086" max="13086" width="9.625" style="147" customWidth="1"/>
    <col min="13087" max="13087" width="1.125" style="147" customWidth="1"/>
    <col min="13088" max="13088" width="9.75" style="147" customWidth="1"/>
    <col min="13089" max="13089" width="9.125" style="147" customWidth="1"/>
    <col min="13090" max="13090" width="1.125" style="147" customWidth="1"/>
    <col min="13091" max="13091" width="9.875" style="147" customWidth="1"/>
    <col min="13092" max="13092" width="8.875" style="147" customWidth="1"/>
    <col min="13093" max="13093" width="1.125" style="147" customWidth="1"/>
    <col min="13094" max="13094" width="10.125" style="147" customWidth="1"/>
    <col min="13095" max="13095" width="9.125" style="147" customWidth="1"/>
    <col min="13096" max="13096" width="1.625" style="147" customWidth="1"/>
    <col min="13097" max="13097" width="10.625" style="147" customWidth="1"/>
    <col min="13098" max="13098" width="9.625" style="147" customWidth="1"/>
    <col min="13099" max="13099" width="1.875" style="147" customWidth="1"/>
    <col min="13100" max="13100" width="9.875" style="147" bestFit="1" customWidth="1"/>
    <col min="13101" max="13101" width="9.125" style="147" customWidth="1"/>
    <col min="13102" max="13102" width="3.5" style="147" customWidth="1"/>
    <col min="13103" max="13104" width="9.625" style="147" customWidth="1"/>
    <col min="13105" max="13105" width="3.25" style="147" customWidth="1"/>
    <col min="13106" max="13106" width="11.125" style="147" customWidth="1"/>
    <col min="13107" max="13107" width="9.25" style="147" customWidth="1"/>
    <col min="13108" max="13108" width="9.25" style="147" bestFit="1" customWidth="1"/>
    <col min="13109" max="13307" width="9" style="147"/>
    <col min="13308" max="13308" width="15.125" style="147" customWidth="1"/>
    <col min="13309" max="13309" width="36.375" style="147" customWidth="1"/>
    <col min="13310" max="13310" width="21.125" style="147" bestFit="1" customWidth="1"/>
    <col min="13311" max="13311" width="9.75" style="147" customWidth="1"/>
    <col min="13312" max="13312" width="2.375" style="147" customWidth="1"/>
    <col min="13313" max="13313" width="2.125" style="147" customWidth="1"/>
    <col min="13314" max="13314" width="9" style="147"/>
    <col min="13315" max="13315" width="13" style="147" customWidth="1"/>
    <col min="13316" max="13316" width="12.375" style="147" customWidth="1"/>
    <col min="13317" max="13320" width="9" style="147" customWidth="1"/>
    <col min="13321" max="13321" width="2.625" style="147" customWidth="1"/>
    <col min="13322" max="13322" width="10.5" style="147" customWidth="1"/>
    <col min="13323" max="13323" width="9.25" style="147" customWidth="1"/>
    <col min="13324" max="13325" width="9" style="147" customWidth="1"/>
    <col min="13326" max="13326" width="2.75" style="147" customWidth="1"/>
    <col min="13327" max="13327" width="10.75" style="147" customWidth="1"/>
    <col min="13328" max="13328" width="9.25" style="147" customWidth="1"/>
    <col min="13329" max="13339" width="9" style="147" customWidth="1"/>
    <col min="13340" max="13340" width="1.125" style="147" customWidth="1"/>
    <col min="13341" max="13341" width="10" style="147" customWidth="1"/>
    <col min="13342" max="13342" width="9.625" style="147" customWidth="1"/>
    <col min="13343" max="13343" width="1.125" style="147" customWidth="1"/>
    <col min="13344" max="13344" width="9.75" style="147" customWidth="1"/>
    <col min="13345" max="13345" width="9.125" style="147" customWidth="1"/>
    <col min="13346" max="13346" width="1.125" style="147" customWidth="1"/>
    <col min="13347" max="13347" width="9.875" style="147" customWidth="1"/>
    <col min="13348" max="13348" width="8.875" style="147" customWidth="1"/>
    <col min="13349" max="13349" width="1.125" style="147" customWidth="1"/>
    <col min="13350" max="13350" width="10.125" style="147" customWidth="1"/>
    <col min="13351" max="13351" width="9.125" style="147" customWidth="1"/>
    <col min="13352" max="13352" width="1.625" style="147" customWidth="1"/>
    <col min="13353" max="13353" width="10.625" style="147" customWidth="1"/>
    <col min="13354" max="13354" width="9.625" style="147" customWidth="1"/>
    <col min="13355" max="13355" width="1.875" style="147" customWidth="1"/>
    <col min="13356" max="13356" width="9.875" style="147" bestFit="1" customWidth="1"/>
    <col min="13357" max="13357" width="9.125" style="147" customWidth="1"/>
    <col min="13358" max="13358" width="3.5" style="147" customWidth="1"/>
    <col min="13359" max="13360" width="9.625" style="147" customWidth="1"/>
    <col min="13361" max="13361" width="3.25" style="147" customWidth="1"/>
    <col min="13362" max="13362" width="11.125" style="147" customWidth="1"/>
    <col min="13363" max="13363" width="9.25" style="147" customWidth="1"/>
    <col min="13364" max="13364" width="9.25" style="147" bestFit="1" customWidth="1"/>
    <col min="13365" max="13563" width="9" style="147"/>
    <col min="13564" max="13564" width="15.125" style="147" customWidth="1"/>
    <col min="13565" max="13565" width="36.375" style="147" customWidth="1"/>
    <col min="13566" max="13566" width="21.125" style="147" bestFit="1" customWidth="1"/>
    <col min="13567" max="13567" width="9.75" style="147" customWidth="1"/>
    <col min="13568" max="13568" width="2.375" style="147" customWidth="1"/>
    <col min="13569" max="13569" width="2.125" style="147" customWidth="1"/>
    <col min="13570" max="13570" width="9" style="147"/>
    <col min="13571" max="13571" width="13" style="147" customWidth="1"/>
    <col min="13572" max="13572" width="12.375" style="147" customWidth="1"/>
    <col min="13573" max="13576" width="9" style="147" customWidth="1"/>
    <col min="13577" max="13577" width="2.625" style="147" customWidth="1"/>
    <col min="13578" max="13578" width="10.5" style="147" customWidth="1"/>
    <col min="13579" max="13579" width="9.25" style="147" customWidth="1"/>
    <col min="13580" max="13581" width="9" style="147" customWidth="1"/>
    <col min="13582" max="13582" width="2.75" style="147" customWidth="1"/>
    <col min="13583" max="13583" width="10.75" style="147" customWidth="1"/>
    <col min="13584" max="13584" width="9.25" style="147" customWidth="1"/>
    <col min="13585" max="13595" width="9" style="147" customWidth="1"/>
    <col min="13596" max="13596" width="1.125" style="147" customWidth="1"/>
    <col min="13597" max="13597" width="10" style="147" customWidth="1"/>
    <col min="13598" max="13598" width="9.625" style="147" customWidth="1"/>
    <col min="13599" max="13599" width="1.125" style="147" customWidth="1"/>
    <col min="13600" max="13600" width="9.75" style="147" customWidth="1"/>
    <col min="13601" max="13601" width="9.125" style="147" customWidth="1"/>
    <col min="13602" max="13602" width="1.125" style="147" customWidth="1"/>
    <col min="13603" max="13603" width="9.875" style="147" customWidth="1"/>
    <col min="13604" max="13604" width="8.875" style="147" customWidth="1"/>
    <col min="13605" max="13605" width="1.125" style="147" customWidth="1"/>
    <col min="13606" max="13606" width="10.125" style="147" customWidth="1"/>
    <col min="13607" max="13607" width="9.125" style="147" customWidth="1"/>
    <col min="13608" max="13608" width="1.625" style="147" customWidth="1"/>
    <col min="13609" max="13609" width="10.625" style="147" customWidth="1"/>
    <col min="13610" max="13610" width="9.625" style="147" customWidth="1"/>
    <col min="13611" max="13611" width="1.875" style="147" customWidth="1"/>
    <col min="13612" max="13612" width="9.875" style="147" bestFit="1" customWidth="1"/>
    <col min="13613" max="13613" width="9.125" style="147" customWidth="1"/>
    <col min="13614" max="13614" width="3.5" style="147" customWidth="1"/>
    <col min="13615" max="13616" width="9.625" style="147" customWidth="1"/>
    <col min="13617" max="13617" width="3.25" style="147" customWidth="1"/>
    <col min="13618" max="13618" width="11.125" style="147" customWidth="1"/>
    <col min="13619" max="13619" width="9.25" style="147" customWidth="1"/>
    <col min="13620" max="13620" width="9.25" style="147" bestFit="1" customWidth="1"/>
    <col min="13621" max="13819" width="9" style="147"/>
    <col min="13820" max="13820" width="15.125" style="147" customWidth="1"/>
    <col min="13821" max="13821" width="36.375" style="147" customWidth="1"/>
    <col min="13822" max="13822" width="21.125" style="147" bestFit="1" customWidth="1"/>
    <col min="13823" max="13823" width="9.75" style="147" customWidth="1"/>
    <col min="13824" max="13824" width="2.375" style="147" customWidth="1"/>
    <col min="13825" max="13825" width="2.125" style="147" customWidth="1"/>
    <col min="13826" max="13826" width="9" style="147"/>
    <col min="13827" max="13827" width="13" style="147" customWidth="1"/>
    <col min="13828" max="13828" width="12.375" style="147" customWidth="1"/>
    <col min="13829" max="13832" width="9" style="147" customWidth="1"/>
    <col min="13833" max="13833" width="2.625" style="147" customWidth="1"/>
    <col min="13834" max="13834" width="10.5" style="147" customWidth="1"/>
    <col min="13835" max="13835" width="9.25" style="147" customWidth="1"/>
    <col min="13836" max="13837" width="9" style="147" customWidth="1"/>
    <col min="13838" max="13838" width="2.75" style="147" customWidth="1"/>
    <col min="13839" max="13839" width="10.75" style="147" customWidth="1"/>
    <col min="13840" max="13840" width="9.25" style="147" customWidth="1"/>
    <col min="13841" max="13851" width="9" style="147" customWidth="1"/>
    <col min="13852" max="13852" width="1.125" style="147" customWidth="1"/>
    <col min="13853" max="13853" width="10" style="147" customWidth="1"/>
    <col min="13854" max="13854" width="9.625" style="147" customWidth="1"/>
    <col min="13855" max="13855" width="1.125" style="147" customWidth="1"/>
    <col min="13856" max="13856" width="9.75" style="147" customWidth="1"/>
    <col min="13857" max="13857" width="9.125" style="147" customWidth="1"/>
    <col min="13858" max="13858" width="1.125" style="147" customWidth="1"/>
    <col min="13859" max="13859" width="9.875" style="147" customWidth="1"/>
    <col min="13860" max="13860" width="8.875" style="147" customWidth="1"/>
    <col min="13861" max="13861" width="1.125" style="147" customWidth="1"/>
    <col min="13862" max="13862" width="10.125" style="147" customWidth="1"/>
    <col min="13863" max="13863" width="9.125" style="147" customWidth="1"/>
    <col min="13864" max="13864" width="1.625" style="147" customWidth="1"/>
    <col min="13865" max="13865" width="10.625" style="147" customWidth="1"/>
    <col min="13866" max="13866" width="9.625" style="147" customWidth="1"/>
    <col min="13867" max="13867" width="1.875" style="147" customWidth="1"/>
    <col min="13868" max="13868" width="9.875" style="147" bestFit="1" customWidth="1"/>
    <col min="13869" max="13869" width="9.125" style="147" customWidth="1"/>
    <col min="13870" max="13870" width="3.5" style="147" customWidth="1"/>
    <col min="13871" max="13872" width="9.625" style="147" customWidth="1"/>
    <col min="13873" max="13873" width="3.25" style="147" customWidth="1"/>
    <col min="13874" max="13874" width="11.125" style="147" customWidth="1"/>
    <col min="13875" max="13875" width="9.25" style="147" customWidth="1"/>
    <col min="13876" max="13876" width="9.25" style="147" bestFit="1" customWidth="1"/>
    <col min="13877" max="14075" width="9" style="147"/>
    <col min="14076" max="14076" width="15.125" style="147" customWidth="1"/>
    <col min="14077" max="14077" width="36.375" style="147" customWidth="1"/>
    <col min="14078" max="14078" width="21.125" style="147" bestFit="1" customWidth="1"/>
    <col min="14079" max="14079" width="9.75" style="147" customWidth="1"/>
    <col min="14080" max="14080" width="2.375" style="147" customWidth="1"/>
    <col min="14081" max="14081" width="2.125" style="147" customWidth="1"/>
    <col min="14082" max="14082" width="9" style="147"/>
    <col min="14083" max="14083" width="13" style="147" customWidth="1"/>
    <col min="14084" max="14084" width="12.375" style="147" customWidth="1"/>
    <col min="14085" max="14088" width="9" style="147" customWidth="1"/>
    <col min="14089" max="14089" width="2.625" style="147" customWidth="1"/>
    <col min="14090" max="14090" width="10.5" style="147" customWidth="1"/>
    <col min="14091" max="14091" width="9.25" style="147" customWidth="1"/>
    <col min="14092" max="14093" width="9" style="147" customWidth="1"/>
    <col min="14094" max="14094" width="2.75" style="147" customWidth="1"/>
    <col min="14095" max="14095" width="10.75" style="147" customWidth="1"/>
    <col min="14096" max="14096" width="9.25" style="147" customWidth="1"/>
    <col min="14097" max="14107" width="9" style="147" customWidth="1"/>
    <col min="14108" max="14108" width="1.125" style="147" customWidth="1"/>
    <col min="14109" max="14109" width="10" style="147" customWidth="1"/>
    <col min="14110" max="14110" width="9.625" style="147" customWidth="1"/>
    <col min="14111" max="14111" width="1.125" style="147" customWidth="1"/>
    <col min="14112" max="14112" width="9.75" style="147" customWidth="1"/>
    <col min="14113" max="14113" width="9.125" style="147" customWidth="1"/>
    <col min="14114" max="14114" width="1.125" style="147" customWidth="1"/>
    <col min="14115" max="14115" width="9.875" style="147" customWidth="1"/>
    <col min="14116" max="14116" width="8.875" style="147" customWidth="1"/>
    <col min="14117" max="14117" width="1.125" style="147" customWidth="1"/>
    <col min="14118" max="14118" width="10.125" style="147" customWidth="1"/>
    <col min="14119" max="14119" width="9.125" style="147" customWidth="1"/>
    <col min="14120" max="14120" width="1.625" style="147" customWidth="1"/>
    <col min="14121" max="14121" width="10.625" style="147" customWidth="1"/>
    <col min="14122" max="14122" width="9.625" style="147" customWidth="1"/>
    <col min="14123" max="14123" width="1.875" style="147" customWidth="1"/>
    <col min="14124" max="14124" width="9.875" style="147" bestFit="1" customWidth="1"/>
    <col min="14125" max="14125" width="9.125" style="147" customWidth="1"/>
    <col min="14126" max="14126" width="3.5" style="147" customWidth="1"/>
    <col min="14127" max="14128" width="9.625" style="147" customWidth="1"/>
    <col min="14129" max="14129" width="3.25" style="147" customWidth="1"/>
    <col min="14130" max="14130" width="11.125" style="147" customWidth="1"/>
    <col min="14131" max="14131" width="9.25" style="147" customWidth="1"/>
    <col min="14132" max="14132" width="9.25" style="147" bestFit="1" customWidth="1"/>
    <col min="14133" max="14331" width="9" style="147"/>
    <col min="14332" max="14332" width="15.125" style="147" customWidth="1"/>
    <col min="14333" max="14333" width="36.375" style="147" customWidth="1"/>
    <col min="14334" max="14334" width="21.125" style="147" bestFit="1" customWidth="1"/>
    <col min="14335" max="14335" width="9.75" style="147" customWidth="1"/>
    <col min="14336" max="14336" width="2.375" style="147" customWidth="1"/>
    <col min="14337" max="14337" width="2.125" style="147" customWidth="1"/>
    <col min="14338" max="14338" width="9" style="147"/>
    <col min="14339" max="14339" width="13" style="147" customWidth="1"/>
    <col min="14340" max="14340" width="12.375" style="147" customWidth="1"/>
    <col min="14341" max="14344" width="9" style="147" customWidth="1"/>
    <col min="14345" max="14345" width="2.625" style="147" customWidth="1"/>
    <col min="14346" max="14346" width="10.5" style="147" customWidth="1"/>
    <col min="14347" max="14347" width="9.25" style="147" customWidth="1"/>
    <col min="14348" max="14349" width="9" style="147" customWidth="1"/>
    <col min="14350" max="14350" width="2.75" style="147" customWidth="1"/>
    <col min="14351" max="14351" width="10.75" style="147" customWidth="1"/>
    <col min="14352" max="14352" width="9.25" style="147" customWidth="1"/>
    <col min="14353" max="14363" width="9" style="147" customWidth="1"/>
    <col min="14364" max="14364" width="1.125" style="147" customWidth="1"/>
    <col min="14365" max="14365" width="10" style="147" customWidth="1"/>
    <col min="14366" max="14366" width="9.625" style="147" customWidth="1"/>
    <col min="14367" max="14367" width="1.125" style="147" customWidth="1"/>
    <col min="14368" max="14368" width="9.75" style="147" customWidth="1"/>
    <col min="14369" max="14369" width="9.125" style="147" customWidth="1"/>
    <col min="14370" max="14370" width="1.125" style="147" customWidth="1"/>
    <col min="14371" max="14371" width="9.875" style="147" customWidth="1"/>
    <col min="14372" max="14372" width="8.875" style="147" customWidth="1"/>
    <col min="14373" max="14373" width="1.125" style="147" customWidth="1"/>
    <col min="14374" max="14374" width="10.125" style="147" customWidth="1"/>
    <col min="14375" max="14375" width="9.125" style="147" customWidth="1"/>
    <col min="14376" max="14376" width="1.625" style="147" customWidth="1"/>
    <col min="14377" max="14377" width="10.625" style="147" customWidth="1"/>
    <col min="14378" max="14378" width="9.625" style="147" customWidth="1"/>
    <col min="14379" max="14379" width="1.875" style="147" customWidth="1"/>
    <col min="14380" max="14380" width="9.875" style="147" bestFit="1" customWidth="1"/>
    <col min="14381" max="14381" width="9.125" style="147" customWidth="1"/>
    <col min="14382" max="14382" width="3.5" style="147" customWidth="1"/>
    <col min="14383" max="14384" width="9.625" style="147" customWidth="1"/>
    <col min="14385" max="14385" width="3.25" style="147" customWidth="1"/>
    <col min="14386" max="14386" width="11.125" style="147" customWidth="1"/>
    <col min="14387" max="14387" width="9.25" style="147" customWidth="1"/>
    <col min="14388" max="14388" width="9.25" style="147" bestFit="1" customWidth="1"/>
    <col min="14389" max="14587" width="9" style="147"/>
    <col min="14588" max="14588" width="15.125" style="147" customWidth="1"/>
    <col min="14589" max="14589" width="36.375" style="147" customWidth="1"/>
    <col min="14590" max="14590" width="21.125" style="147" bestFit="1" customWidth="1"/>
    <col min="14591" max="14591" width="9.75" style="147" customWidth="1"/>
    <col min="14592" max="14592" width="2.375" style="147" customWidth="1"/>
    <col min="14593" max="14593" width="2.125" style="147" customWidth="1"/>
    <col min="14594" max="14594" width="9" style="147"/>
    <col min="14595" max="14595" width="13" style="147" customWidth="1"/>
    <col min="14596" max="14596" width="12.375" style="147" customWidth="1"/>
    <col min="14597" max="14600" width="9" style="147" customWidth="1"/>
    <col min="14601" max="14601" width="2.625" style="147" customWidth="1"/>
    <col min="14602" max="14602" width="10.5" style="147" customWidth="1"/>
    <col min="14603" max="14603" width="9.25" style="147" customWidth="1"/>
    <col min="14604" max="14605" width="9" style="147" customWidth="1"/>
    <col min="14606" max="14606" width="2.75" style="147" customWidth="1"/>
    <col min="14607" max="14607" width="10.75" style="147" customWidth="1"/>
    <col min="14608" max="14608" width="9.25" style="147" customWidth="1"/>
    <col min="14609" max="14619" width="9" style="147" customWidth="1"/>
    <col min="14620" max="14620" width="1.125" style="147" customWidth="1"/>
    <col min="14621" max="14621" width="10" style="147" customWidth="1"/>
    <col min="14622" max="14622" width="9.625" style="147" customWidth="1"/>
    <col min="14623" max="14623" width="1.125" style="147" customWidth="1"/>
    <col min="14624" max="14624" width="9.75" style="147" customWidth="1"/>
    <col min="14625" max="14625" width="9.125" style="147" customWidth="1"/>
    <col min="14626" max="14626" width="1.125" style="147" customWidth="1"/>
    <col min="14627" max="14627" width="9.875" style="147" customWidth="1"/>
    <col min="14628" max="14628" width="8.875" style="147" customWidth="1"/>
    <col min="14629" max="14629" width="1.125" style="147" customWidth="1"/>
    <col min="14630" max="14630" width="10.125" style="147" customWidth="1"/>
    <col min="14631" max="14631" width="9.125" style="147" customWidth="1"/>
    <col min="14632" max="14632" width="1.625" style="147" customWidth="1"/>
    <col min="14633" max="14633" width="10.625" style="147" customWidth="1"/>
    <col min="14634" max="14634" width="9.625" style="147" customWidth="1"/>
    <col min="14635" max="14635" width="1.875" style="147" customWidth="1"/>
    <col min="14636" max="14636" width="9.875" style="147" bestFit="1" customWidth="1"/>
    <col min="14637" max="14637" width="9.125" style="147" customWidth="1"/>
    <col min="14638" max="14638" width="3.5" style="147" customWidth="1"/>
    <col min="14639" max="14640" width="9.625" style="147" customWidth="1"/>
    <col min="14641" max="14641" width="3.25" style="147" customWidth="1"/>
    <col min="14642" max="14642" width="11.125" style="147" customWidth="1"/>
    <col min="14643" max="14643" width="9.25" style="147" customWidth="1"/>
    <col min="14644" max="14644" width="9.25" style="147" bestFit="1" customWidth="1"/>
    <col min="14645" max="14843" width="9" style="147"/>
    <col min="14844" max="14844" width="15.125" style="147" customWidth="1"/>
    <col min="14845" max="14845" width="36.375" style="147" customWidth="1"/>
    <col min="14846" max="14846" width="21.125" style="147" bestFit="1" customWidth="1"/>
    <col min="14847" max="14847" width="9.75" style="147" customWidth="1"/>
    <col min="14848" max="14848" width="2.375" style="147" customWidth="1"/>
    <col min="14849" max="14849" width="2.125" style="147" customWidth="1"/>
    <col min="14850" max="14850" width="9" style="147"/>
    <col min="14851" max="14851" width="13" style="147" customWidth="1"/>
    <col min="14852" max="14852" width="12.375" style="147" customWidth="1"/>
    <col min="14853" max="14856" width="9" style="147" customWidth="1"/>
    <col min="14857" max="14857" width="2.625" style="147" customWidth="1"/>
    <col min="14858" max="14858" width="10.5" style="147" customWidth="1"/>
    <col min="14859" max="14859" width="9.25" style="147" customWidth="1"/>
    <col min="14860" max="14861" width="9" style="147" customWidth="1"/>
    <col min="14862" max="14862" width="2.75" style="147" customWidth="1"/>
    <col min="14863" max="14863" width="10.75" style="147" customWidth="1"/>
    <col min="14864" max="14864" width="9.25" style="147" customWidth="1"/>
    <col min="14865" max="14875" width="9" style="147" customWidth="1"/>
    <col min="14876" max="14876" width="1.125" style="147" customWidth="1"/>
    <col min="14877" max="14877" width="10" style="147" customWidth="1"/>
    <col min="14878" max="14878" width="9.625" style="147" customWidth="1"/>
    <col min="14879" max="14879" width="1.125" style="147" customWidth="1"/>
    <col min="14880" max="14880" width="9.75" style="147" customWidth="1"/>
    <col min="14881" max="14881" width="9.125" style="147" customWidth="1"/>
    <col min="14882" max="14882" width="1.125" style="147" customWidth="1"/>
    <col min="14883" max="14883" width="9.875" style="147" customWidth="1"/>
    <col min="14884" max="14884" width="8.875" style="147" customWidth="1"/>
    <col min="14885" max="14885" width="1.125" style="147" customWidth="1"/>
    <col min="14886" max="14886" width="10.125" style="147" customWidth="1"/>
    <col min="14887" max="14887" width="9.125" style="147" customWidth="1"/>
    <col min="14888" max="14888" width="1.625" style="147" customWidth="1"/>
    <col min="14889" max="14889" width="10.625" style="147" customWidth="1"/>
    <col min="14890" max="14890" width="9.625" style="147" customWidth="1"/>
    <col min="14891" max="14891" width="1.875" style="147" customWidth="1"/>
    <col min="14892" max="14892" width="9.875" style="147" bestFit="1" customWidth="1"/>
    <col min="14893" max="14893" width="9.125" style="147" customWidth="1"/>
    <col min="14894" max="14894" width="3.5" style="147" customWidth="1"/>
    <col min="14895" max="14896" width="9.625" style="147" customWidth="1"/>
    <col min="14897" max="14897" width="3.25" style="147" customWidth="1"/>
    <col min="14898" max="14898" width="11.125" style="147" customWidth="1"/>
    <col min="14899" max="14899" width="9.25" style="147" customWidth="1"/>
    <col min="14900" max="14900" width="9.25" style="147" bestFit="1" customWidth="1"/>
    <col min="14901" max="15099" width="9" style="147"/>
    <col min="15100" max="15100" width="15.125" style="147" customWidth="1"/>
    <col min="15101" max="15101" width="36.375" style="147" customWidth="1"/>
    <col min="15102" max="15102" width="21.125" style="147" bestFit="1" customWidth="1"/>
    <col min="15103" max="15103" width="9.75" style="147" customWidth="1"/>
    <col min="15104" max="15104" width="2.375" style="147" customWidth="1"/>
    <col min="15105" max="15105" width="2.125" style="147" customWidth="1"/>
    <col min="15106" max="15106" width="9" style="147"/>
    <col min="15107" max="15107" width="13" style="147" customWidth="1"/>
    <col min="15108" max="15108" width="12.375" style="147" customWidth="1"/>
    <col min="15109" max="15112" width="9" style="147" customWidth="1"/>
    <col min="15113" max="15113" width="2.625" style="147" customWidth="1"/>
    <col min="15114" max="15114" width="10.5" style="147" customWidth="1"/>
    <col min="15115" max="15115" width="9.25" style="147" customWidth="1"/>
    <col min="15116" max="15117" width="9" style="147" customWidth="1"/>
    <col min="15118" max="15118" width="2.75" style="147" customWidth="1"/>
    <col min="15119" max="15119" width="10.75" style="147" customWidth="1"/>
    <col min="15120" max="15120" width="9.25" style="147" customWidth="1"/>
    <col min="15121" max="15131" width="9" style="147" customWidth="1"/>
    <col min="15132" max="15132" width="1.125" style="147" customWidth="1"/>
    <col min="15133" max="15133" width="10" style="147" customWidth="1"/>
    <col min="15134" max="15134" width="9.625" style="147" customWidth="1"/>
    <col min="15135" max="15135" width="1.125" style="147" customWidth="1"/>
    <col min="15136" max="15136" width="9.75" style="147" customWidth="1"/>
    <col min="15137" max="15137" width="9.125" style="147" customWidth="1"/>
    <col min="15138" max="15138" width="1.125" style="147" customWidth="1"/>
    <col min="15139" max="15139" width="9.875" style="147" customWidth="1"/>
    <col min="15140" max="15140" width="8.875" style="147" customWidth="1"/>
    <col min="15141" max="15141" width="1.125" style="147" customWidth="1"/>
    <col min="15142" max="15142" width="10.125" style="147" customWidth="1"/>
    <col min="15143" max="15143" width="9.125" style="147" customWidth="1"/>
    <col min="15144" max="15144" width="1.625" style="147" customWidth="1"/>
    <col min="15145" max="15145" width="10.625" style="147" customWidth="1"/>
    <col min="15146" max="15146" width="9.625" style="147" customWidth="1"/>
    <col min="15147" max="15147" width="1.875" style="147" customWidth="1"/>
    <col min="15148" max="15148" width="9.875" style="147" bestFit="1" customWidth="1"/>
    <col min="15149" max="15149" width="9.125" style="147" customWidth="1"/>
    <col min="15150" max="15150" width="3.5" style="147" customWidth="1"/>
    <col min="15151" max="15152" width="9.625" style="147" customWidth="1"/>
    <col min="15153" max="15153" width="3.25" style="147" customWidth="1"/>
    <col min="15154" max="15154" width="11.125" style="147" customWidth="1"/>
    <col min="15155" max="15155" width="9.25" style="147" customWidth="1"/>
    <col min="15156" max="15156" width="9.25" style="147" bestFit="1" customWidth="1"/>
    <col min="15157" max="15355" width="9" style="147"/>
    <col min="15356" max="15356" width="15.125" style="147" customWidth="1"/>
    <col min="15357" max="15357" width="36.375" style="147" customWidth="1"/>
    <col min="15358" max="15358" width="21.125" style="147" bestFit="1" customWidth="1"/>
    <col min="15359" max="15359" width="9.75" style="147" customWidth="1"/>
    <col min="15360" max="15360" width="2.375" style="147" customWidth="1"/>
    <col min="15361" max="15361" width="2.125" style="147" customWidth="1"/>
    <col min="15362" max="15362" width="9" style="147"/>
    <col min="15363" max="15363" width="13" style="147" customWidth="1"/>
    <col min="15364" max="15364" width="12.375" style="147" customWidth="1"/>
    <col min="15365" max="15368" width="9" style="147" customWidth="1"/>
    <col min="15369" max="15369" width="2.625" style="147" customWidth="1"/>
    <col min="15370" max="15370" width="10.5" style="147" customWidth="1"/>
    <col min="15371" max="15371" width="9.25" style="147" customWidth="1"/>
    <col min="15372" max="15373" width="9" style="147" customWidth="1"/>
    <col min="15374" max="15374" width="2.75" style="147" customWidth="1"/>
    <col min="15375" max="15375" width="10.75" style="147" customWidth="1"/>
    <col min="15376" max="15376" width="9.25" style="147" customWidth="1"/>
    <col min="15377" max="15387" width="9" style="147" customWidth="1"/>
    <col min="15388" max="15388" width="1.125" style="147" customWidth="1"/>
    <col min="15389" max="15389" width="10" style="147" customWidth="1"/>
    <col min="15390" max="15390" width="9.625" style="147" customWidth="1"/>
    <col min="15391" max="15391" width="1.125" style="147" customWidth="1"/>
    <col min="15392" max="15392" width="9.75" style="147" customWidth="1"/>
    <col min="15393" max="15393" width="9.125" style="147" customWidth="1"/>
    <col min="15394" max="15394" width="1.125" style="147" customWidth="1"/>
    <col min="15395" max="15395" width="9.875" style="147" customWidth="1"/>
    <col min="15396" max="15396" width="8.875" style="147" customWidth="1"/>
    <col min="15397" max="15397" width="1.125" style="147" customWidth="1"/>
    <col min="15398" max="15398" width="10.125" style="147" customWidth="1"/>
    <col min="15399" max="15399" width="9.125" style="147" customWidth="1"/>
    <col min="15400" max="15400" width="1.625" style="147" customWidth="1"/>
    <col min="15401" max="15401" width="10.625" style="147" customWidth="1"/>
    <col min="15402" max="15402" width="9.625" style="147" customWidth="1"/>
    <col min="15403" max="15403" width="1.875" style="147" customWidth="1"/>
    <col min="15404" max="15404" width="9.875" style="147" bestFit="1" customWidth="1"/>
    <col min="15405" max="15405" width="9.125" style="147" customWidth="1"/>
    <col min="15406" max="15406" width="3.5" style="147" customWidth="1"/>
    <col min="15407" max="15408" width="9.625" style="147" customWidth="1"/>
    <col min="15409" max="15409" width="3.25" style="147" customWidth="1"/>
    <col min="15410" max="15410" width="11.125" style="147" customWidth="1"/>
    <col min="15411" max="15411" width="9.25" style="147" customWidth="1"/>
    <col min="15412" max="15412" width="9.25" style="147" bestFit="1" customWidth="1"/>
    <col min="15413" max="15611" width="9" style="147"/>
    <col min="15612" max="15612" width="15.125" style="147" customWidth="1"/>
    <col min="15613" max="15613" width="36.375" style="147" customWidth="1"/>
    <col min="15614" max="15614" width="21.125" style="147" bestFit="1" customWidth="1"/>
    <col min="15615" max="15615" width="9.75" style="147" customWidth="1"/>
    <col min="15616" max="15616" width="2.375" style="147" customWidth="1"/>
    <col min="15617" max="15617" width="2.125" style="147" customWidth="1"/>
    <col min="15618" max="15618" width="9" style="147"/>
    <col min="15619" max="15619" width="13" style="147" customWidth="1"/>
    <col min="15620" max="15620" width="12.375" style="147" customWidth="1"/>
    <col min="15621" max="15624" width="9" style="147" customWidth="1"/>
    <col min="15625" max="15625" width="2.625" style="147" customWidth="1"/>
    <col min="15626" max="15626" width="10.5" style="147" customWidth="1"/>
    <col min="15627" max="15627" width="9.25" style="147" customWidth="1"/>
    <col min="15628" max="15629" width="9" style="147" customWidth="1"/>
    <col min="15630" max="15630" width="2.75" style="147" customWidth="1"/>
    <col min="15631" max="15631" width="10.75" style="147" customWidth="1"/>
    <col min="15632" max="15632" width="9.25" style="147" customWidth="1"/>
    <col min="15633" max="15643" width="9" style="147" customWidth="1"/>
    <col min="15644" max="15644" width="1.125" style="147" customWidth="1"/>
    <col min="15645" max="15645" width="10" style="147" customWidth="1"/>
    <col min="15646" max="15646" width="9.625" style="147" customWidth="1"/>
    <col min="15647" max="15647" width="1.125" style="147" customWidth="1"/>
    <col min="15648" max="15648" width="9.75" style="147" customWidth="1"/>
    <col min="15649" max="15649" width="9.125" style="147" customWidth="1"/>
    <col min="15650" max="15650" width="1.125" style="147" customWidth="1"/>
    <col min="15651" max="15651" width="9.875" style="147" customWidth="1"/>
    <col min="15652" max="15652" width="8.875" style="147" customWidth="1"/>
    <col min="15653" max="15653" width="1.125" style="147" customWidth="1"/>
    <col min="15654" max="15654" width="10.125" style="147" customWidth="1"/>
    <col min="15655" max="15655" width="9.125" style="147" customWidth="1"/>
    <col min="15656" max="15656" width="1.625" style="147" customWidth="1"/>
    <col min="15657" max="15657" width="10.625" style="147" customWidth="1"/>
    <col min="15658" max="15658" width="9.625" style="147" customWidth="1"/>
    <col min="15659" max="15659" width="1.875" style="147" customWidth="1"/>
    <col min="15660" max="15660" width="9.875" style="147" bestFit="1" customWidth="1"/>
    <col min="15661" max="15661" width="9.125" style="147" customWidth="1"/>
    <col min="15662" max="15662" width="3.5" style="147" customWidth="1"/>
    <col min="15663" max="15664" width="9.625" style="147" customWidth="1"/>
    <col min="15665" max="15665" width="3.25" style="147" customWidth="1"/>
    <col min="15666" max="15666" width="11.125" style="147" customWidth="1"/>
    <col min="15667" max="15667" width="9.25" style="147" customWidth="1"/>
    <col min="15668" max="15668" width="9.25" style="147" bestFit="1" customWidth="1"/>
    <col min="15669" max="15867" width="9" style="147"/>
    <col min="15868" max="15868" width="15.125" style="147" customWidth="1"/>
    <col min="15869" max="15869" width="36.375" style="147" customWidth="1"/>
    <col min="15870" max="15870" width="21.125" style="147" bestFit="1" customWidth="1"/>
    <col min="15871" max="15871" width="9.75" style="147" customWidth="1"/>
    <col min="15872" max="15872" width="2.375" style="147" customWidth="1"/>
    <col min="15873" max="15873" width="2.125" style="147" customWidth="1"/>
    <col min="15874" max="15874" width="9" style="147"/>
    <col min="15875" max="15875" width="13" style="147" customWidth="1"/>
    <col min="15876" max="15876" width="12.375" style="147" customWidth="1"/>
    <col min="15877" max="15880" width="9" style="147" customWidth="1"/>
    <col min="15881" max="15881" width="2.625" style="147" customWidth="1"/>
    <col min="15882" max="15882" width="10.5" style="147" customWidth="1"/>
    <col min="15883" max="15883" width="9.25" style="147" customWidth="1"/>
    <col min="15884" max="15885" width="9" style="147" customWidth="1"/>
    <col min="15886" max="15886" width="2.75" style="147" customWidth="1"/>
    <col min="15887" max="15887" width="10.75" style="147" customWidth="1"/>
    <col min="15888" max="15888" width="9.25" style="147" customWidth="1"/>
    <col min="15889" max="15899" width="9" style="147" customWidth="1"/>
    <col min="15900" max="15900" width="1.125" style="147" customWidth="1"/>
    <col min="15901" max="15901" width="10" style="147" customWidth="1"/>
    <col min="15902" max="15902" width="9.625" style="147" customWidth="1"/>
    <col min="15903" max="15903" width="1.125" style="147" customWidth="1"/>
    <col min="15904" max="15904" width="9.75" style="147" customWidth="1"/>
    <col min="15905" max="15905" width="9.125" style="147" customWidth="1"/>
    <col min="15906" max="15906" width="1.125" style="147" customWidth="1"/>
    <col min="15907" max="15907" width="9.875" style="147" customWidth="1"/>
    <col min="15908" max="15908" width="8.875" style="147" customWidth="1"/>
    <col min="15909" max="15909" width="1.125" style="147" customWidth="1"/>
    <col min="15910" max="15910" width="10.125" style="147" customWidth="1"/>
    <col min="15911" max="15911" width="9.125" style="147" customWidth="1"/>
    <col min="15912" max="15912" width="1.625" style="147" customWidth="1"/>
    <col min="15913" max="15913" width="10.625" style="147" customWidth="1"/>
    <col min="15914" max="15914" width="9.625" style="147" customWidth="1"/>
    <col min="15915" max="15915" width="1.875" style="147" customWidth="1"/>
    <col min="15916" max="15916" width="9.875" style="147" bestFit="1" customWidth="1"/>
    <col min="15917" max="15917" width="9.125" style="147" customWidth="1"/>
    <col min="15918" max="15918" width="3.5" style="147" customWidth="1"/>
    <col min="15919" max="15920" width="9.625" style="147" customWidth="1"/>
    <col min="15921" max="15921" width="3.25" style="147" customWidth="1"/>
    <col min="15922" max="15922" width="11.125" style="147" customWidth="1"/>
    <col min="15923" max="15923" width="9.25" style="147" customWidth="1"/>
    <col min="15924" max="15924" width="9.25" style="147" bestFit="1" customWidth="1"/>
    <col min="15925" max="16123" width="9" style="147"/>
    <col min="16124" max="16124" width="15.125" style="147" customWidth="1"/>
    <col min="16125" max="16125" width="36.375" style="147" customWidth="1"/>
    <col min="16126" max="16126" width="21.125" style="147" bestFit="1" customWidth="1"/>
    <col min="16127" max="16127" width="9.75" style="147" customWidth="1"/>
    <col min="16128" max="16128" width="2.375" style="147" customWidth="1"/>
    <col min="16129" max="16129" width="2.125" style="147" customWidth="1"/>
    <col min="16130" max="16130" width="9" style="147"/>
    <col min="16131" max="16131" width="13" style="147" customWidth="1"/>
    <col min="16132" max="16132" width="12.375" style="147" customWidth="1"/>
    <col min="16133" max="16136" width="9" style="147" customWidth="1"/>
    <col min="16137" max="16137" width="2.625" style="147" customWidth="1"/>
    <col min="16138" max="16138" width="10.5" style="147" customWidth="1"/>
    <col min="16139" max="16139" width="9.25" style="147" customWidth="1"/>
    <col min="16140" max="16141" width="9" style="147" customWidth="1"/>
    <col min="16142" max="16142" width="2.75" style="147" customWidth="1"/>
    <col min="16143" max="16143" width="10.75" style="147" customWidth="1"/>
    <col min="16144" max="16144" width="9.25" style="147" customWidth="1"/>
    <col min="16145" max="16155" width="9" style="147" customWidth="1"/>
    <col min="16156" max="16156" width="1.125" style="147" customWidth="1"/>
    <col min="16157" max="16157" width="10" style="147" customWidth="1"/>
    <col min="16158" max="16158" width="9.625" style="147" customWidth="1"/>
    <col min="16159" max="16159" width="1.125" style="147" customWidth="1"/>
    <col min="16160" max="16160" width="9.75" style="147" customWidth="1"/>
    <col min="16161" max="16161" width="9.125" style="147" customWidth="1"/>
    <col min="16162" max="16162" width="1.125" style="147" customWidth="1"/>
    <col min="16163" max="16163" width="9.875" style="147" customWidth="1"/>
    <col min="16164" max="16164" width="8.875" style="147" customWidth="1"/>
    <col min="16165" max="16165" width="1.125" style="147" customWidth="1"/>
    <col min="16166" max="16166" width="10.125" style="147" customWidth="1"/>
    <col min="16167" max="16167" width="9.125" style="147" customWidth="1"/>
    <col min="16168" max="16168" width="1.625" style="147" customWidth="1"/>
    <col min="16169" max="16169" width="10.625" style="147" customWidth="1"/>
    <col min="16170" max="16170" width="9.625" style="147" customWidth="1"/>
    <col min="16171" max="16171" width="1.875" style="147" customWidth="1"/>
    <col min="16172" max="16172" width="9.875" style="147" bestFit="1" customWidth="1"/>
    <col min="16173" max="16173" width="9.125" style="147" customWidth="1"/>
    <col min="16174" max="16174" width="3.5" style="147" customWidth="1"/>
    <col min="16175" max="16176" width="9.625" style="147" customWidth="1"/>
    <col min="16177" max="16177" width="3.25" style="147" customWidth="1"/>
    <col min="16178" max="16178" width="11.125" style="147" customWidth="1"/>
    <col min="16179" max="16179" width="9.25" style="147" customWidth="1"/>
    <col min="16180" max="16180" width="9.25" style="147" bestFit="1" customWidth="1"/>
    <col min="16181" max="16384" width="9" style="147"/>
  </cols>
  <sheetData>
    <row r="1" spans="1:52">
      <c r="A1" s="147" t="s">
        <v>8</v>
      </c>
      <c r="B1" s="148" t="s">
        <v>38</v>
      </c>
      <c r="D1" s="148" t="s">
        <v>9</v>
      </c>
    </row>
    <row r="2" spans="1:52">
      <c r="D2" s="149"/>
    </row>
    <row r="3" spans="1:52">
      <c r="A3" s="150" t="s">
        <v>10</v>
      </c>
      <c r="B3" s="180">
        <f>'Project and applicant details'!$C10</f>
        <v>0</v>
      </c>
      <c r="C3" s="181"/>
    </row>
    <row r="4" spans="1:52">
      <c r="B4" s="223"/>
      <c r="C4" s="181"/>
    </row>
    <row r="5" spans="1:52">
      <c r="B5" s="182"/>
      <c r="H5" s="406" t="str">
        <f>'Project and applicant details'!B10</f>
        <v xml:space="preserve">Lead applicant </v>
      </c>
      <c r="I5" s="406"/>
      <c r="O5" s="406" t="str">
        <f>'Project and applicant details'!B11</f>
        <v>Partner 1</v>
      </c>
      <c r="P5" s="406"/>
      <c r="T5" s="406" t="str">
        <f>'Project and applicant details'!B$12</f>
        <v>Partner 2</v>
      </c>
      <c r="U5" s="406"/>
      <c r="AH5" s="406" t="str">
        <f>'Project and applicant details'!B13</f>
        <v>Partner 3</v>
      </c>
      <c r="AI5" s="406"/>
      <c r="AK5" s="406" t="str">
        <f>'Project and applicant details'!B14</f>
        <v>Partner 4</v>
      </c>
      <c r="AL5" s="406"/>
      <c r="AN5" s="406" t="str">
        <f>'Project and applicant details'!B15</f>
        <v>Partner 5</v>
      </c>
      <c r="AO5" s="406"/>
      <c r="AQ5" s="406" t="str">
        <f>'Project and applicant details'!B16</f>
        <v>Partner 6</v>
      </c>
      <c r="AR5" s="406"/>
      <c r="AT5" s="224" t="str">
        <f>'Project and applicant details'!B17</f>
        <v>Partner 7</v>
      </c>
      <c r="AU5" s="191"/>
      <c r="AV5" s="236"/>
      <c r="AW5" s="236"/>
    </row>
    <row r="6" spans="1:52">
      <c r="A6" s="149"/>
      <c r="B6" s="149"/>
      <c r="D6" s="149"/>
      <c r="E6" s="149"/>
      <c r="F6" s="149"/>
      <c r="G6" s="149"/>
      <c r="H6" s="404">
        <f>'Project and applicant details'!C10</f>
        <v>0</v>
      </c>
      <c r="I6" s="405"/>
      <c r="J6" s="151"/>
      <c r="K6" s="151"/>
      <c r="L6" s="151"/>
      <c r="M6" s="151"/>
      <c r="N6" s="149"/>
      <c r="O6" s="404">
        <f>'Project and applicant details'!C11</f>
        <v>0</v>
      </c>
      <c r="P6" s="405"/>
      <c r="Q6" s="151"/>
      <c r="R6" s="151"/>
      <c r="S6" s="149"/>
      <c r="T6" s="404">
        <f>'Project and applicant details'!C12</f>
        <v>0</v>
      </c>
      <c r="U6" s="405"/>
      <c r="V6" s="151"/>
      <c r="W6" s="151"/>
      <c r="X6" s="149"/>
      <c r="Y6" s="407" t="e">
        <f>#REF!</f>
        <v>#REF!</v>
      </c>
      <c r="Z6" s="407"/>
      <c r="AA6" s="149"/>
      <c r="AB6" s="407" t="e">
        <f>#REF!</f>
        <v>#REF!</v>
      </c>
      <c r="AC6" s="407"/>
      <c r="AD6" s="149"/>
      <c r="AE6" s="407" t="e">
        <f>#REF!</f>
        <v>#REF!</v>
      </c>
      <c r="AF6" s="407"/>
      <c r="AG6" s="149"/>
      <c r="AH6" s="404">
        <f>'Project and applicant details'!C13</f>
        <v>0</v>
      </c>
      <c r="AI6" s="405"/>
      <c r="AJ6" s="149"/>
      <c r="AK6" s="404">
        <f>'Project and applicant details'!C14</f>
        <v>0</v>
      </c>
      <c r="AL6" s="405"/>
      <c r="AM6" s="149"/>
      <c r="AN6" s="404">
        <f>'Project and applicant details'!C15</f>
        <v>0</v>
      </c>
      <c r="AO6" s="405"/>
      <c r="AP6" s="149"/>
      <c r="AQ6" s="404">
        <f>'Project and applicant details'!C16</f>
        <v>0</v>
      </c>
      <c r="AR6" s="405"/>
      <c r="AS6" s="149"/>
      <c r="AT6" s="225">
        <f>'Project and applicant details'!C17</f>
        <v>0</v>
      </c>
      <c r="AU6" s="190"/>
      <c r="AV6" s="237"/>
      <c r="AW6" s="244"/>
      <c r="AX6" s="402" t="s">
        <v>34</v>
      </c>
      <c r="AY6" s="403"/>
    </row>
    <row r="7" spans="1:52">
      <c r="H7" s="150" t="s">
        <v>11</v>
      </c>
      <c r="I7" s="150" t="s">
        <v>12</v>
      </c>
      <c r="J7" s="152"/>
      <c r="K7" s="152"/>
      <c r="L7" s="153"/>
      <c r="O7" s="150" t="s">
        <v>11</v>
      </c>
      <c r="P7" s="150" t="s">
        <v>12</v>
      </c>
      <c r="Q7" s="153"/>
      <c r="T7" s="150" t="s">
        <v>11</v>
      </c>
      <c r="U7" s="150" t="s">
        <v>12</v>
      </c>
      <c r="V7" s="153"/>
      <c r="Y7" s="147" t="s">
        <v>11</v>
      </c>
      <c r="Z7" s="147" t="s">
        <v>13</v>
      </c>
      <c r="AB7" s="147" t="s">
        <v>11</v>
      </c>
      <c r="AC7" s="147" t="s">
        <v>13</v>
      </c>
      <c r="AE7" s="147" t="s">
        <v>11</v>
      </c>
      <c r="AF7" s="147" t="s">
        <v>13</v>
      </c>
      <c r="AH7" s="150" t="s">
        <v>11</v>
      </c>
      <c r="AI7" s="150" t="s">
        <v>12</v>
      </c>
      <c r="AK7" s="150" t="s">
        <v>11</v>
      </c>
      <c r="AL7" s="150" t="s">
        <v>12</v>
      </c>
      <c r="AN7" s="150" t="s">
        <v>11</v>
      </c>
      <c r="AO7" s="150" t="s">
        <v>12</v>
      </c>
      <c r="AQ7" s="150" t="s">
        <v>11</v>
      </c>
      <c r="AR7" s="150" t="s">
        <v>12</v>
      </c>
      <c r="AT7" s="226" t="s">
        <v>11</v>
      </c>
      <c r="AU7" s="150" t="s">
        <v>12</v>
      </c>
      <c r="AV7" s="154"/>
      <c r="AW7" s="154"/>
      <c r="AX7" s="154" t="s">
        <v>11</v>
      </c>
      <c r="AY7" s="150" t="s">
        <v>12</v>
      </c>
    </row>
    <row r="8" spans="1:52" ht="17.25" customHeight="1">
      <c r="A8" s="155" t="s">
        <v>0</v>
      </c>
      <c r="B8" s="147" t="s">
        <v>67</v>
      </c>
    </row>
    <row r="9" spans="1:52">
      <c r="A9" s="155"/>
      <c r="B9" s="147" t="s">
        <v>6</v>
      </c>
      <c r="C9" s="147" t="s">
        <v>32</v>
      </c>
      <c r="G9" s="147" t="s">
        <v>14</v>
      </c>
      <c r="H9" s="156">
        <f>IF('Budget lead appl.'!$C$7= "Direct payroll costs plus fixed mark-up (50%)",'Budget lead appl.'!$F$20, 0)</f>
        <v>0</v>
      </c>
      <c r="I9" s="338"/>
      <c r="J9" s="158"/>
      <c r="K9" s="158"/>
      <c r="L9" s="158"/>
      <c r="M9" s="158"/>
      <c r="N9" s="159"/>
      <c r="O9" s="156">
        <f>IF('Partner 1'!$C$7= "Direct payroll costs plus fixed mark-up (50%)",'Partner 1'!$F$20, 0)</f>
        <v>0</v>
      </c>
      <c r="P9" s="157"/>
      <c r="Q9" s="160"/>
      <c r="R9" s="160"/>
      <c r="S9" s="159"/>
      <c r="T9" s="156">
        <f>IF('Partner 2'!$C$7= "Direct payroll costs plus fixed mark-up (50%)",'Partner 2'!$F$20, 0)</f>
        <v>0</v>
      </c>
      <c r="U9" s="157"/>
      <c r="V9" s="160"/>
      <c r="W9" s="160"/>
      <c r="X9" s="159"/>
      <c r="Y9" s="161"/>
      <c r="Z9" s="161"/>
      <c r="AA9" s="159"/>
      <c r="AB9" s="161"/>
      <c r="AC9" s="161"/>
      <c r="AD9" s="159"/>
      <c r="AE9" s="161"/>
      <c r="AF9" s="161"/>
      <c r="AG9" s="159"/>
      <c r="AH9" s="156">
        <f>IF('Partner 3'!$C$7= "Direct payroll costs plus fixed mark-up (50%)",'Partner 3'!$F$20, 0)</f>
        <v>0</v>
      </c>
      <c r="AI9" s="157"/>
      <c r="AJ9" s="159"/>
      <c r="AK9" s="156">
        <f>IF('Partner 4'!$C$7= "Direct payroll costs plus fixed mark-up (50%)",'Partner 4'!$F$20, 0)</f>
        <v>0</v>
      </c>
      <c r="AL9" s="157"/>
      <c r="AM9" s="159"/>
      <c r="AN9" s="156">
        <f>IF('Partner 5'!$C$7= "Direct payroll costs plus fixed mark-up (50%)",'Partner 5'!$F$20, 0)</f>
        <v>0</v>
      </c>
      <c r="AO9" s="157"/>
      <c r="AP9" s="159"/>
      <c r="AQ9" s="156">
        <f>IF('Partner 6'!$C$7= "Direct payroll costs plus fixed mark-up (50%)",'Partner 6'!$F$20, 0)</f>
        <v>0</v>
      </c>
      <c r="AR9" s="157"/>
      <c r="AS9" s="159"/>
      <c r="AT9" s="156">
        <f>IF('Partner 7'!$C$7= "Direct payroll costs plus fixed mark-up (50%)",'Partner 7'!$F$20, 0)</f>
        <v>0</v>
      </c>
      <c r="AU9" s="157"/>
      <c r="AV9" s="238"/>
      <c r="AW9" s="245"/>
      <c r="AX9" s="162">
        <f>SUM(H9,O9,T9,AH9,AK9,AN9,AQ9,AT9)</f>
        <v>0</v>
      </c>
      <c r="AY9" s="251">
        <f>I9+P9+U9+AI9+AL9+AO9+AR9+AU9</f>
        <v>0</v>
      </c>
    </row>
    <row r="10" spans="1:52">
      <c r="A10" s="155"/>
      <c r="B10" s="147" t="s">
        <v>7</v>
      </c>
      <c r="C10" s="147" t="s">
        <v>33</v>
      </c>
      <c r="G10" s="147" t="s">
        <v>14</v>
      </c>
      <c r="H10" s="156">
        <f>IF('Budget lead appl.'!$C$7="Integral cost system (with granted permission RVO)",'Budget lead appl.'!$F$23,0)</f>
        <v>0</v>
      </c>
      <c r="I10" s="338"/>
      <c r="J10" s="158"/>
      <c r="K10" s="158"/>
      <c r="L10" s="158"/>
      <c r="M10" s="158"/>
      <c r="N10" s="159"/>
      <c r="O10" s="156">
        <f>IF('Partner 1'!$C$7="Integral cost system (with granted permission RVO)",'Partner 1'!$F$23,0)</f>
        <v>0</v>
      </c>
      <c r="P10" s="161"/>
      <c r="Q10" s="160"/>
      <c r="R10" s="160"/>
      <c r="S10" s="159"/>
      <c r="T10" s="156">
        <f>IF('Partner 2'!$C$7="Integral cost system (with granted permission RVO)",'Partner 2'!$F$23,0)</f>
        <v>0</v>
      </c>
      <c r="U10" s="161"/>
      <c r="V10" s="160"/>
      <c r="W10" s="160"/>
      <c r="X10" s="159"/>
      <c r="Y10" s="161"/>
      <c r="Z10" s="161"/>
      <c r="AA10" s="159"/>
      <c r="AB10" s="161"/>
      <c r="AC10" s="161"/>
      <c r="AD10" s="159"/>
      <c r="AE10" s="161"/>
      <c r="AF10" s="161"/>
      <c r="AG10" s="159"/>
      <c r="AH10" s="156">
        <f>IF('Partner 3'!$C$7="Integral cost system (with granted permission RVO)",'Partner 3'!$F$23,0)</f>
        <v>0</v>
      </c>
      <c r="AI10" s="161"/>
      <c r="AJ10" s="159"/>
      <c r="AK10" s="156">
        <f>IF('Partner 4'!$C$7="Integral cost system (with granted permission RVO)",'Partner 4'!$F$23,0)</f>
        <v>0</v>
      </c>
      <c r="AL10" s="161"/>
      <c r="AM10" s="159"/>
      <c r="AN10" s="156">
        <f>IF('Partner 5'!$C$7="Integral cost system (with granted permission RVO)",'Partner 5'!$F$23,0)</f>
        <v>0</v>
      </c>
      <c r="AO10" s="161"/>
      <c r="AP10" s="159"/>
      <c r="AQ10" s="156">
        <f>IF('Partner 6'!$C$7="Integral cost system (with granted permission RVO)",'Partner 6'!$F$23,0)</f>
        <v>0</v>
      </c>
      <c r="AR10" s="161"/>
      <c r="AS10" s="159"/>
      <c r="AT10" s="156">
        <f>IF('Partner 7'!$C$7="Integral cost system (with granted permission RVO)",'Partner 7'!$F$23,0)</f>
        <v>0</v>
      </c>
      <c r="AU10" s="161"/>
      <c r="AV10" s="239"/>
      <c r="AW10" s="246"/>
      <c r="AX10" s="162">
        <f>SUM(H10,O10,T10,AH10,AK10,AN10,AQ10,AT10)</f>
        <v>0</v>
      </c>
      <c r="AY10" s="162">
        <f>I10+P10+U10+AI10+AL10+AO10+AR10+AU10</f>
        <v>0</v>
      </c>
    </row>
    <row r="11" spans="1:52" ht="13.5" thickBot="1">
      <c r="A11" s="155"/>
      <c r="B11" s="147" t="s">
        <v>15</v>
      </c>
      <c r="C11" s="147" t="s">
        <v>31</v>
      </c>
      <c r="G11" s="147" t="s">
        <v>14</v>
      </c>
      <c r="H11" s="164">
        <f>IF('Budget lead appl.'!$C$7="Fixed hourly rate system (fixed hourly rate of EUR 65) ",'Budget lead appl.'!F$23,0)</f>
        <v>0</v>
      </c>
      <c r="I11" s="338"/>
      <c r="J11" s="160"/>
      <c r="K11" s="160"/>
      <c r="L11" s="160"/>
      <c r="M11" s="160"/>
      <c r="N11" s="159"/>
      <c r="O11" s="164">
        <f>IF('Partner 1'!$C$7="Fixed hourly rate system (fixed hourly rate of EUR 65) ",'Partner 1'!$F$23,0)</f>
        <v>0</v>
      </c>
      <c r="P11" s="165"/>
      <c r="Q11" s="160"/>
      <c r="R11" s="160"/>
      <c r="S11" s="159"/>
      <c r="T11" s="164">
        <f>IF('Partner 2'!$C$7="Fixed hourly rate system (fixed hourly rate of EUR 65) ",'Partner 2'!$F$23,0)</f>
        <v>0</v>
      </c>
      <c r="U11" s="165"/>
      <c r="V11" s="160"/>
      <c r="W11" s="160"/>
      <c r="X11" s="159"/>
      <c r="Y11" s="161"/>
      <c r="Z11" s="161"/>
      <c r="AA11" s="159"/>
      <c r="AB11" s="161"/>
      <c r="AC11" s="161"/>
      <c r="AD11" s="159"/>
      <c r="AE11" s="161"/>
      <c r="AF11" s="161"/>
      <c r="AG11" s="159"/>
      <c r="AH11" s="164">
        <f>IF('Partner 3'!$C$7="Fixed hourly rate system (fixed hourly rate of EUR 65) ",'Partner 3'!$F$23,0)</f>
        <v>0</v>
      </c>
      <c r="AI11" s="165"/>
      <c r="AJ11" s="159"/>
      <c r="AK11" s="164">
        <f>IF('Partner 4'!$C$7="Fixed hourly rate system (fixed hourly rate of EUR 65) ",'Partner 4'!$F$23,0)</f>
        <v>0</v>
      </c>
      <c r="AL11" s="165"/>
      <c r="AM11" s="159"/>
      <c r="AN11" s="164">
        <f>IF('Partner 5'!$C$7="Fixed hourly rate system (fixed hourly rate of EUR 65) ",'Partner 5'!$F$23,0)</f>
        <v>0</v>
      </c>
      <c r="AO11" s="165"/>
      <c r="AP11" s="159"/>
      <c r="AQ11" s="164">
        <f>IF('Partner 6'!$C$7="Fixed hourly rate system (fixed hourly rate of EUR 65) ",'Partner 6'!$F$23,0)</f>
        <v>0</v>
      </c>
      <c r="AR11" s="165"/>
      <c r="AS11" s="159"/>
      <c r="AT11" s="164">
        <f>IF('Partner 7'!$C$7="Fixed hourly rate system (fixed hourly rate of EUR 65) ",'Partner 7'!$F$23,0)</f>
        <v>0</v>
      </c>
      <c r="AU11" s="165"/>
      <c r="AV11" s="240"/>
      <c r="AW11" s="247"/>
      <c r="AX11" s="253">
        <f>SUM(H11,O11,T11,AH11,AK11,AN11,AQ11,AT11)</f>
        <v>0</v>
      </c>
      <c r="AY11" s="254">
        <f>I11+P11+U11+AI11+AL11+AO11+AR11+AU11</f>
        <v>0</v>
      </c>
      <c r="AZ11" s="166"/>
    </row>
    <row r="12" spans="1:52">
      <c r="A12" s="155"/>
      <c r="B12" s="147" t="s">
        <v>152</v>
      </c>
      <c r="H12" s="167">
        <f>SUM(H9:H11)</f>
        <v>0</v>
      </c>
      <c r="I12" s="167">
        <f>SUM(I9:I11)</f>
        <v>0</v>
      </c>
      <c r="J12" s="160"/>
      <c r="K12" s="160"/>
      <c r="L12" s="160"/>
      <c r="M12" s="160"/>
      <c r="N12" s="159"/>
      <c r="O12" s="167">
        <f>SUM(O9:O11)</f>
        <v>0</v>
      </c>
      <c r="P12" s="167">
        <f>SUM(P9:P11)</f>
        <v>0</v>
      </c>
      <c r="Q12" s="158"/>
      <c r="R12" s="158"/>
      <c r="S12" s="159"/>
      <c r="T12" s="167">
        <f>SUM(T9:T11)</f>
        <v>0</v>
      </c>
      <c r="U12" s="167">
        <f>SUM(U9:U11)</f>
        <v>0</v>
      </c>
      <c r="V12" s="160"/>
      <c r="W12" s="160"/>
      <c r="X12" s="159"/>
      <c r="Y12" s="163">
        <f>SUM(Y9:Y11)</f>
        <v>0</v>
      </c>
      <c r="Z12" s="163">
        <f>SUM(Z9:Z11)</f>
        <v>0</v>
      </c>
      <c r="AA12" s="159"/>
      <c r="AB12" s="163">
        <f>SUM(AB9:AB11)</f>
        <v>0</v>
      </c>
      <c r="AC12" s="163">
        <f>SUM(AC9:AC11)</f>
        <v>0</v>
      </c>
      <c r="AD12" s="159"/>
      <c r="AE12" s="163">
        <f>SUM(AE9:AE11)</f>
        <v>0</v>
      </c>
      <c r="AF12" s="163">
        <f>SUM(AF9:AF11)</f>
        <v>0</v>
      </c>
      <c r="AG12" s="159"/>
      <c r="AH12" s="167">
        <f>SUM(AH9:AH11)</f>
        <v>0</v>
      </c>
      <c r="AI12" s="167">
        <f>SUM(AI9:AI11)</f>
        <v>0</v>
      </c>
      <c r="AJ12" s="159"/>
      <c r="AK12" s="167">
        <f>SUM(AK9:AK11)</f>
        <v>0</v>
      </c>
      <c r="AL12" s="167">
        <f>SUM(AL9:AL11)</f>
        <v>0</v>
      </c>
      <c r="AM12" s="159"/>
      <c r="AN12" s="167">
        <f>SUM(AN9:AN11)</f>
        <v>0</v>
      </c>
      <c r="AO12" s="167">
        <f>SUM(AO9:AO11)</f>
        <v>0</v>
      </c>
      <c r="AP12" s="159"/>
      <c r="AQ12" s="167">
        <f>SUM(AQ9:AQ11)</f>
        <v>0</v>
      </c>
      <c r="AR12" s="167">
        <f>SUM(AR9:AR11)</f>
        <v>0</v>
      </c>
      <c r="AS12" s="159"/>
      <c r="AT12" s="227">
        <f>SUM(AT9:AT11)</f>
        <v>0</v>
      </c>
      <c r="AU12" s="167">
        <f>SUM(AU9:AU11)</f>
        <v>0</v>
      </c>
      <c r="AV12" s="241"/>
      <c r="AW12" s="248"/>
      <c r="AX12" s="252">
        <f>SUM(AX9:AX11)</f>
        <v>0</v>
      </c>
      <c r="AY12" s="252">
        <f>SUM(AY9:AY11)</f>
        <v>0</v>
      </c>
      <c r="AZ12" s="166"/>
    </row>
    <row r="13" spans="1:52">
      <c r="A13" s="155"/>
      <c r="H13" s="168"/>
      <c r="I13" s="168"/>
      <c r="J13" s="160"/>
      <c r="K13" s="160"/>
      <c r="L13" s="160"/>
      <c r="M13" s="160"/>
      <c r="N13" s="159"/>
      <c r="O13" s="168"/>
      <c r="P13" s="168"/>
      <c r="Q13" s="160"/>
      <c r="R13" s="160"/>
      <c r="S13" s="159"/>
      <c r="T13" s="168"/>
      <c r="U13" s="168"/>
      <c r="V13" s="160"/>
      <c r="W13" s="160"/>
      <c r="X13" s="159"/>
      <c r="Y13" s="168"/>
      <c r="Z13" s="168"/>
      <c r="AA13" s="159"/>
      <c r="AB13" s="168"/>
      <c r="AC13" s="168"/>
      <c r="AD13" s="159"/>
      <c r="AE13" s="168"/>
      <c r="AF13" s="168"/>
      <c r="AG13" s="159"/>
      <c r="AH13" s="168"/>
      <c r="AI13" s="168"/>
      <c r="AJ13" s="159"/>
      <c r="AK13" s="168"/>
      <c r="AL13" s="168"/>
      <c r="AM13" s="159"/>
      <c r="AN13" s="168"/>
      <c r="AO13" s="168"/>
      <c r="AP13" s="159"/>
      <c r="AQ13" s="168"/>
      <c r="AR13" s="168"/>
      <c r="AS13" s="159"/>
      <c r="AT13" s="228"/>
      <c r="AU13" s="168"/>
      <c r="AV13" s="168"/>
      <c r="AW13" s="159"/>
      <c r="AX13" s="159"/>
      <c r="AY13" s="159"/>
    </row>
    <row r="14" spans="1:52">
      <c r="A14" s="155"/>
      <c r="H14" s="168"/>
      <c r="I14" s="168"/>
      <c r="J14" s="160"/>
      <c r="K14" s="160"/>
      <c r="L14" s="160"/>
      <c r="M14" s="160"/>
      <c r="N14" s="159"/>
      <c r="O14" s="168"/>
      <c r="P14" s="168"/>
      <c r="Q14" s="160"/>
      <c r="R14" s="160"/>
      <c r="S14" s="159"/>
      <c r="T14" s="168"/>
      <c r="U14" s="168"/>
      <c r="V14" s="160"/>
      <c r="W14" s="160"/>
      <c r="X14" s="159"/>
      <c r="Y14" s="168"/>
      <c r="Z14" s="168"/>
      <c r="AA14" s="159"/>
      <c r="AB14" s="168"/>
      <c r="AC14" s="168"/>
      <c r="AD14" s="159"/>
      <c r="AE14" s="168"/>
      <c r="AF14" s="168"/>
      <c r="AG14" s="159"/>
      <c r="AH14" s="168"/>
      <c r="AI14" s="168"/>
      <c r="AJ14" s="159"/>
      <c r="AK14" s="168"/>
      <c r="AL14" s="168"/>
      <c r="AM14" s="159"/>
      <c r="AN14" s="168"/>
      <c r="AO14" s="168"/>
      <c r="AP14" s="159"/>
      <c r="AQ14" s="168"/>
      <c r="AR14" s="168"/>
      <c r="AS14" s="159"/>
      <c r="AT14" s="228"/>
      <c r="AU14" s="168"/>
      <c r="AV14" s="168"/>
      <c r="AW14" s="159"/>
      <c r="AX14" s="159"/>
      <c r="AY14" s="159"/>
    </row>
    <row r="15" spans="1:52">
      <c r="A15" s="155"/>
      <c r="H15" s="168"/>
      <c r="I15" s="168"/>
      <c r="J15" s="160"/>
      <c r="K15" s="160"/>
      <c r="L15" s="160"/>
      <c r="M15" s="160"/>
      <c r="N15" s="159"/>
      <c r="O15" s="168"/>
      <c r="P15" s="168"/>
      <c r="Q15" s="160"/>
      <c r="R15" s="160"/>
      <c r="S15" s="159"/>
      <c r="T15" s="168"/>
      <c r="U15" s="168"/>
      <c r="V15" s="160"/>
      <c r="W15" s="160"/>
      <c r="X15" s="159"/>
      <c r="Y15" s="168"/>
      <c r="Z15" s="168"/>
      <c r="AA15" s="159"/>
      <c r="AB15" s="168"/>
      <c r="AC15" s="168"/>
      <c r="AD15" s="159"/>
      <c r="AE15" s="168"/>
      <c r="AF15" s="168"/>
      <c r="AG15" s="159"/>
      <c r="AH15" s="168"/>
      <c r="AI15" s="168"/>
      <c r="AJ15" s="159"/>
      <c r="AK15" s="168"/>
      <c r="AL15" s="168"/>
      <c r="AM15" s="159"/>
      <c r="AN15" s="168"/>
      <c r="AO15" s="168"/>
      <c r="AP15" s="159"/>
      <c r="AQ15" s="168"/>
      <c r="AR15" s="168"/>
      <c r="AS15" s="159"/>
      <c r="AT15" s="228"/>
      <c r="AU15" s="168"/>
      <c r="AV15" s="168"/>
      <c r="AW15" s="159"/>
      <c r="AX15" s="159"/>
      <c r="AY15" s="159"/>
    </row>
    <row r="16" spans="1:52">
      <c r="A16" s="155"/>
      <c r="B16" s="147" t="s">
        <v>153</v>
      </c>
      <c r="G16" s="147" t="s">
        <v>14</v>
      </c>
      <c r="H16" s="163">
        <f>0.5*H9</f>
        <v>0</v>
      </c>
      <c r="I16" s="163">
        <f>0.5*I9</f>
        <v>0</v>
      </c>
      <c r="J16" s="160"/>
      <c r="K16" s="160"/>
      <c r="L16" s="160"/>
      <c r="M16" s="160"/>
      <c r="N16" s="159"/>
      <c r="O16" s="163">
        <f>0.5*O9</f>
        <v>0</v>
      </c>
      <c r="P16" s="163">
        <f>0.5*P9</f>
        <v>0</v>
      </c>
      <c r="Q16" s="160"/>
      <c r="R16" s="160"/>
      <c r="S16" s="159"/>
      <c r="T16" s="163">
        <f>0.5*T9</f>
        <v>0</v>
      </c>
      <c r="U16" s="163">
        <f>0.5*U9</f>
        <v>0</v>
      </c>
      <c r="V16" s="160"/>
      <c r="W16" s="160"/>
      <c r="X16" s="159"/>
      <c r="Y16" s="163">
        <f>0.5*Y9</f>
        <v>0</v>
      </c>
      <c r="Z16" s="163">
        <f>0.5*Z9</f>
        <v>0</v>
      </c>
      <c r="AA16" s="159"/>
      <c r="AB16" s="163">
        <f>0.5*AB9</f>
        <v>0</v>
      </c>
      <c r="AC16" s="163">
        <f>0.5*AC9</f>
        <v>0</v>
      </c>
      <c r="AD16" s="159"/>
      <c r="AE16" s="163">
        <f>0.5*AE9</f>
        <v>0</v>
      </c>
      <c r="AF16" s="163">
        <f>0.5*AF9</f>
        <v>0</v>
      </c>
      <c r="AG16" s="159"/>
      <c r="AH16" s="163">
        <f>0.5*AH9</f>
        <v>0</v>
      </c>
      <c r="AI16" s="163">
        <f>0.5*AI9</f>
        <v>0</v>
      </c>
      <c r="AJ16" s="159"/>
      <c r="AK16" s="163">
        <f>0.5*AK9</f>
        <v>0</v>
      </c>
      <c r="AL16" s="163">
        <f>0.5*AL9</f>
        <v>0</v>
      </c>
      <c r="AM16" s="159"/>
      <c r="AN16" s="163">
        <f>0.5*AN9</f>
        <v>0</v>
      </c>
      <c r="AO16" s="163">
        <f>0.5*AO9</f>
        <v>0</v>
      </c>
      <c r="AP16" s="159"/>
      <c r="AQ16" s="163">
        <f>0.5*AQ9</f>
        <v>0</v>
      </c>
      <c r="AR16" s="163">
        <f>0.5*AR9</f>
        <v>0</v>
      </c>
      <c r="AS16" s="159"/>
      <c r="AT16" s="229">
        <f>0.5*AT9</f>
        <v>0</v>
      </c>
      <c r="AU16" s="163">
        <f>0.5*AU9</f>
        <v>0</v>
      </c>
      <c r="AV16" s="162"/>
      <c r="AW16" s="246"/>
      <c r="AX16" s="162">
        <f>SUM(H16,O16,T16,AH16,AK16,AN16,AQ16,AT16,)</f>
        <v>0</v>
      </c>
      <c r="AY16" s="163">
        <f>0.5*AY9</f>
        <v>0</v>
      </c>
    </row>
    <row r="17" spans="1:52">
      <c r="A17" s="155"/>
      <c r="H17" s="168"/>
      <c r="I17" s="168"/>
      <c r="J17" s="160"/>
      <c r="K17" s="160"/>
      <c r="L17" s="160"/>
      <c r="M17" s="160"/>
      <c r="N17" s="159"/>
      <c r="O17" s="168"/>
      <c r="P17" s="168"/>
      <c r="Q17" s="160"/>
      <c r="R17" s="160"/>
      <c r="S17" s="159"/>
      <c r="T17" s="168"/>
      <c r="U17" s="168"/>
      <c r="V17" s="160"/>
      <c r="W17" s="160"/>
      <c r="X17" s="159"/>
      <c r="Y17" s="168"/>
      <c r="Z17" s="168"/>
      <c r="AA17" s="159"/>
      <c r="AB17" s="168"/>
      <c r="AC17" s="168"/>
      <c r="AD17" s="159"/>
      <c r="AE17" s="168"/>
      <c r="AF17" s="168"/>
      <c r="AG17" s="159"/>
      <c r="AH17" s="168"/>
      <c r="AI17" s="168"/>
      <c r="AJ17" s="159"/>
      <c r="AK17" s="168"/>
      <c r="AL17" s="168"/>
      <c r="AM17" s="159"/>
      <c r="AN17" s="168"/>
      <c r="AO17" s="168"/>
      <c r="AP17" s="159"/>
      <c r="AQ17" s="168"/>
      <c r="AR17" s="168"/>
      <c r="AS17" s="159"/>
      <c r="AT17" s="228"/>
      <c r="AU17" s="168"/>
      <c r="AV17" s="168"/>
      <c r="AW17" s="159"/>
      <c r="AX17" s="159"/>
      <c r="AY17" s="159"/>
    </row>
    <row r="18" spans="1:52">
      <c r="A18" s="155">
        <v>2</v>
      </c>
      <c r="B18" s="147" t="s">
        <v>156</v>
      </c>
      <c r="G18" s="147" t="s">
        <v>14</v>
      </c>
      <c r="H18" s="156">
        <f>'Budget lead appl.'!F36</f>
        <v>0</v>
      </c>
      <c r="I18" s="157"/>
      <c r="J18" s="158"/>
      <c r="K18" s="160"/>
      <c r="L18" s="160"/>
      <c r="M18" s="160"/>
      <c r="N18" s="159"/>
      <c r="O18" s="156">
        <f>'Partner 1'!F36</f>
        <v>0</v>
      </c>
      <c r="P18" s="157"/>
      <c r="Q18" s="160"/>
      <c r="R18" s="160"/>
      <c r="S18" s="159"/>
      <c r="T18" s="156">
        <f>'Partner 2'!F36</f>
        <v>0</v>
      </c>
      <c r="U18" s="157"/>
      <c r="V18" s="160"/>
      <c r="W18" s="160"/>
      <c r="X18" s="159"/>
      <c r="Y18" s="161"/>
      <c r="Z18" s="161"/>
      <c r="AA18" s="159"/>
      <c r="AB18" s="161"/>
      <c r="AC18" s="161"/>
      <c r="AD18" s="159"/>
      <c r="AE18" s="161"/>
      <c r="AF18" s="161"/>
      <c r="AG18" s="159"/>
      <c r="AH18" s="156">
        <f>'Partner 3'!F36</f>
        <v>0</v>
      </c>
      <c r="AI18" s="157"/>
      <c r="AJ18" s="159"/>
      <c r="AK18" s="156">
        <f>'Partner 4'!F36</f>
        <v>0</v>
      </c>
      <c r="AL18" s="157"/>
      <c r="AM18" s="159"/>
      <c r="AN18" s="156">
        <f>'Partner 5'!F36</f>
        <v>0</v>
      </c>
      <c r="AO18" s="157"/>
      <c r="AP18" s="159"/>
      <c r="AQ18" s="156">
        <f>'Partner 6'!F36</f>
        <v>0</v>
      </c>
      <c r="AR18" s="157"/>
      <c r="AS18" s="159"/>
      <c r="AT18" s="230">
        <f>'Partner 7'!F36</f>
        <v>0</v>
      </c>
      <c r="AU18" s="157"/>
      <c r="AV18" s="238"/>
      <c r="AW18" s="245"/>
      <c r="AX18" s="162">
        <f>SUM(H18,O18,T18,AH18,AK18,AN18,AQ18,AT18)</f>
        <v>0</v>
      </c>
      <c r="AY18" s="163">
        <f>I18+P18+U18+AI18+AL18+AO18+AR18+AU18</f>
        <v>0</v>
      </c>
      <c r="AZ18" s="166"/>
    </row>
    <row r="19" spans="1:52">
      <c r="A19" s="155"/>
      <c r="H19" s="159"/>
      <c r="I19" s="159"/>
      <c r="J19" s="160"/>
      <c r="K19" s="160"/>
      <c r="L19" s="160"/>
      <c r="M19" s="160"/>
      <c r="N19" s="159"/>
      <c r="O19" s="159"/>
      <c r="P19" s="159"/>
      <c r="Q19" s="160"/>
      <c r="R19" s="160"/>
      <c r="S19" s="159"/>
      <c r="T19" s="159"/>
      <c r="U19" s="159"/>
      <c r="V19" s="160"/>
      <c r="W19" s="160"/>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231"/>
      <c r="AU19" s="159"/>
      <c r="AV19" s="159"/>
      <c r="AW19" s="159"/>
      <c r="AX19" s="159"/>
      <c r="AY19" s="159"/>
    </row>
    <row r="20" spans="1:52">
      <c r="A20" s="155">
        <v>3</v>
      </c>
      <c r="B20" s="147" t="s">
        <v>155</v>
      </c>
      <c r="G20" s="147" t="s">
        <v>14</v>
      </c>
      <c r="H20" s="156">
        <f>'Budget lead appl.'!I50</f>
        <v>0</v>
      </c>
      <c r="I20" s="157"/>
      <c r="J20" s="160"/>
      <c r="K20" s="160"/>
      <c r="L20" s="160"/>
      <c r="M20" s="160"/>
      <c r="N20" s="159"/>
      <c r="O20" s="156">
        <f>'Partner 1'!I50</f>
        <v>0</v>
      </c>
      <c r="P20" s="157"/>
      <c r="Q20" s="160"/>
      <c r="R20" s="160"/>
      <c r="S20" s="159"/>
      <c r="T20" s="156">
        <f>'Partner 2'!I50</f>
        <v>0</v>
      </c>
      <c r="U20" s="157"/>
      <c r="V20" s="160"/>
      <c r="W20" s="160"/>
      <c r="X20" s="159"/>
      <c r="Y20" s="161"/>
      <c r="Z20" s="161"/>
      <c r="AA20" s="159"/>
      <c r="AB20" s="161"/>
      <c r="AC20" s="161"/>
      <c r="AD20" s="159"/>
      <c r="AE20" s="161"/>
      <c r="AF20" s="161"/>
      <c r="AG20" s="159"/>
      <c r="AH20" s="156">
        <f>'Partner 3'!I50</f>
        <v>0</v>
      </c>
      <c r="AI20" s="157"/>
      <c r="AJ20" s="159"/>
      <c r="AK20" s="156">
        <f>'Partner 4'!I50</f>
        <v>0</v>
      </c>
      <c r="AL20" s="157"/>
      <c r="AM20" s="159"/>
      <c r="AN20" s="156">
        <f>'Partner 5'!I50</f>
        <v>0</v>
      </c>
      <c r="AO20" s="157"/>
      <c r="AP20" s="159"/>
      <c r="AQ20" s="156">
        <f>'Partner 6'!I50</f>
        <v>0</v>
      </c>
      <c r="AR20" s="157"/>
      <c r="AS20" s="159"/>
      <c r="AT20" s="230">
        <f>'Partner 7'!I50</f>
        <v>0</v>
      </c>
      <c r="AU20" s="157"/>
      <c r="AV20" s="238"/>
      <c r="AW20" s="245"/>
      <c r="AX20" s="162">
        <f>SUM(H20,O20,T20,AH20,AK20,AN20,AQ20,AT20)</f>
        <v>0</v>
      </c>
      <c r="AY20" s="163">
        <f>SUM(AU20,AR20,AO20,AL20,AI20,U20,P20,I20)</f>
        <v>0</v>
      </c>
    </row>
    <row r="21" spans="1:52">
      <c r="A21" s="155"/>
      <c r="H21" s="159"/>
      <c r="I21" s="159"/>
      <c r="J21" s="160"/>
      <c r="K21" s="160"/>
      <c r="L21" s="160"/>
      <c r="M21" s="160"/>
      <c r="N21" s="159"/>
      <c r="O21" s="159"/>
      <c r="P21" s="159"/>
      <c r="Q21" s="160"/>
      <c r="R21" s="160"/>
      <c r="S21" s="159"/>
      <c r="T21" s="159"/>
      <c r="U21" s="159"/>
      <c r="V21" s="160"/>
      <c r="W21" s="160"/>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231"/>
      <c r="AU21" s="159"/>
      <c r="AV21" s="159"/>
      <c r="AW21" s="159"/>
      <c r="AX21" s="159"/>
      <c r="AY21" s="159"/>
    </row>
    <row r="22" spans="1:52">
      <c r="A22" s="155">
        <v>4</v>
      </c>
      <c r="B22" s="147" t="s">
        <v>154</v>
      </c>
      <c r="G22" s="147" t="s">
        <v>14</v>
      </c>
      <c r="H22" s="156">
        <f>'Budget lead appl.'!K63+'Budget lead appl.'!D77</f>
        <v>0</v>
      </c>
      <c r="I22" s="157"/>
      <c r="J22" s="160"/>
      <c r="K22" s="160"/>
      <c r="L22" s="160"/>
      <c r="M22" s="160"/>
      <c r="N22" s="159"/>
      <c r="O22" s="156">
        <f>'Partner 1'!K63+'Partner 1'!D77</f>
        <v>0</v>
      </c>
      <c r="P22" s="157"/>
      <c r="Q22" s="160"/>
      <c r="R22" s="160"/>
      <c r="S22" s="159"/>
      <c r="T22" s="156">
        <f>'Partner 2'!K63+'Partner 2'!D77</f>
        <v>0</v>
      </c>
      <c r="U22" s="157"/>
      <c r="V22" s="160"/>
      <c r="W22" s="160"/>
      <c r="X22" s="159"/>
      <c r="Y22" s="161"/>
      <c r="Z22" s="161"/>
      <c r="AA22" s="159"/>
      <c r="AB22" s="161"/>
      <c r="AC22" s="161"/>
      <c r="AD22" s="159"/>
      <c r="AE22" s="161"/>
      <c r="AF22" s="161"/>
      <c r="AG22" s="159"/>
      <c r="AH22" s="156">
        <f>'Partner 3'!K63+'Partner 3'!D77</f>
        <v>0</v>
      </c>
      <c r="AI22" s="157"/>
      <c r="AJ22" s="159"/>
      <c r="AK22" s="156">
        <f>'Partner 4'!K63+'Partner 4'!D77</f>
        <v>0</v>
      </c>
      <c r="AL22" s="157"/>
      <c r="AM22" s="159"/>
      <c r="AN22" s="156">
        <f>'Partner 5'!K63+'Partner 5'!D77</f>
        <v>0</v>
      </c>
      <c r="AO22" s="157"/>
      <c r="AP22" s="159"/>
      <c r="AQ22" s="156">
        <f>'Partner 6'!K63+'Partner 6'!D77</f>
        <v>0</v>
      </c>
      <c r="AR22" s="157"/>
      <c r="AS22" s="159"/>
      <c r="AT22" s="230">
        <f>'Partner 7'!K63+'Partner 7'!D77</f>
        <v>0</v>
      </c>
      <c r="AU22" s="157"/>
      <c r="AV22" s="238"/>
      <c r="AW22" s="245"/>
      <c r="AX22" s="162">
        <f>SUM(H22,O22,T22,AH22,AK22,AN22,AQ22,AT22)</f>
        <v>0</v>
      </c>
      <c r="AY22" s="163">
        <f>I22+P22+U22+AI22+AL22+AO22+AR22+AU22</f>
        <v>0</v>
      </c>
    </row>
    <row r="23" spans="1:52">
      <c r="A23" s="155"/>
      <c r="H23" s="159"/>
      <c r="I23" s="159"/>
      <c r="J23" s="160"/>
      <c r="K23" s="160"/>
      <c r="L23" s="160"/>
      <c r="M23" s="160"/>
      <c r="N23" s="159"/>
      <c r="O23" s="159"/>
      <c r="P23" s="159"/>
      <c r="Q23" s="160"/>
      <c r="R23" s="160"/>
      <c r="S23" s="159"/>
      <c r="T23" s="159"/>
      <c r="U23" s="159"/>
      <c r="V23" s="160"/>
      <c r="W23" s="160"/>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231"/>
      <c r="AU23" s="159"/>
      <c r="AV23" s="159"/>
      <c r="AW23" s="159"/>
      <c r="AX23" s="159"/>
      <c r="AY23" s="159"/>
    </row>
    <row r="24" spans="1:52">
      <c r="H24" s="169"/>
      <c r="I24" s="169"/>
      <c r="J24" s="158"/>
      <c r="K24" s="160"/>
      <c r="L24" s="160"/>
      <c r="M24" s="160"/>
      <c r="N24" s="160"/>
      <c r="O24" s="169"/>
      <c r="P24" s="169"/>
      <c r="Q24" s="160"/>
      <c r="R24" s="160"/>
      <c r="S24" s="160"/>
      <c r="T24" s="169"/>
      <c r="U24" s="169"/>
      <c r="V24" s="160"/>
      <c r="W24" s="160"/>
      <c r="X24" s="160"/>
      <c r="Y24" s="169"/>
      <c r="Z24" s="169"/>
      <c r="AA24" s="160"/>
      <c r="AB24" s="169"/>
      <c r="AC24" s="169"/>
      <c r="AD24" s="160"/>
      <c r="AE24" s="169"/>
      <c r="AF24" s="169"/>
      <c r="AG24" s="160"/>
      <c r="AH24" s="169"/>
      <c r="AI24" s="169"/>
      <c r="AJ24" s="160"/>
      <c r="AK24" s="169"/>
      <c r="AL24" s="169"/>
      <c r="AM24" s="160"/>
      <c r="AN24" s="169"/>
      <c r="AO24" s="169"/>
      <c r="AP24" s="160"/>
      <c r="AQ24" s="169"/>
      <c r="AR24" s="169"/>
      <c r="AS24" s="160"/>
      <c r="AT24" s="232"/>
      <c r="AU24" s="169"/>
      <c r="AV24" s="169"/>
      <c r="AW24" s="160"/>
      <c r="AX24" s="160"/>
      <c r="AY24" s="160"/>
    </row>
    <row r="25" spans="1:52">
      <c r="B25" s="147" t="s">
        <v>157</v>
      </c>
      <c r="G25" s="149" t="s">
        <v>14</v>
      </c>
      <c r="H25" s="156">
        <f>SUM(H12:H22)</f>
        <v>0</v>
      </c>
      <c r="I25" s="156">
        <f>SUM(I12:I22)</f>
        <v>0</v>
      </c>
      <c r="J25" s="158"/>
      <c r="K25" s="158"/>
      <c r="L25" s="160"/>
      <c r="M25" s="158"/>
      <c r="N25" s="170"/>
      <c r="O25" s="156">
        <f>SUM(O12:O22)</f>
        <v>0</v>
      </c>
      <c r="P25" s="156">
        <f>SUM(P12:P22)</f>
        <v>0</v>
      </c>
      <c r="Q25" s="158"/>
      <c r="R25" s="158"/>
      <c r="S25" s="170"/>
      <c r="T25" s="156">
        <f>SUM(T12:T22)</f>
        <v>0</v>
      </c>
      <c r="U25" s="156">
        <f>SUM(U12:U22)</f>
        <v>0</v>
      </c>
      <c r="V25" s="158"/>
      <c r="W25" s="158"/>
      <c r="X25" s="170"/>
      <c r="Y25" s="156"/>
      <c r="Z25" s="156"/>
      <c r="AA25" s="170"/>
      <c r="AB25" s="156"/>
      <c r="AC25" s="156"/>
      <c r="AD25" s="170"/>
      <c r="AE25" s="156"/>
      <c r="AF25" s="156"/>
      <c r="AG25" s="170"/>
      <c r="AH25" s="156">
        <f>SUM(AH12:AH22)</f>
        <v>0</v>
      </c>
      <c r="AI25" s="156">
        <f>SUM(AI12:AI22)</f>
        <v>0</v>
      </c>
      <c r="AJ25" s="170"/>
      <c r="AK25" s="156">
        <f>SUM(AK12:AK22)</f>
        <v>0</v>
      </c>
      <c r="AL25" s="156">
        <f>SUM(AL12:AL22)</f>
        <v>0</v>
      </c>
      <c r="AM25" s="170"/>
      <c r="AN25" s="156">
        <f>SUM(AN12:AN22)</f>
        <v>0</v>
      </c>
      <c r="AO25" s="156">
        <f>SUM(AO12:AO22)</f>
        <v>0</v>
      </c>
      <c r="AP25" s="170"/>
      <c r="AQ25" s="156">
        <f>SUM(AQ12:AQ22)</f>
        <v>0</v>
      </c>
      <c r="AR25" s="156">
        <f>SUM(AR12:AR22)</f>
        <v>0</v>
      </c>
      <c r="AS25" s="170"/>
      <c r="AT25" s="230">
        <f>SUM(AT12:AT22)</f>
        <v>0</v>
      </c>
      <c r="AU25" s="156">
        <f>SUM(AU12:AU22)</f>
        <v>0</v>
      </c>
      <c r="AV25" s="156"/>
      <c r="AW25" s="249"/>
      <c r="AX25" s="156">
        <f>SUM(H25,O25,T25,AH25,AK25,AN25,AQ25,AT25,)</f>
        <v>0</v>
      </c>
      <c r="AY25" s="156">
        <f>SUM(AY12:AY22)</f>
        <v>0</v>
      </c>
      <c r="AZ25" s="166"/>
    </row>
    <row r="26" spans="1:52">
      <c r="B26" s="147" t="s">
        <v>141</v>
      </c>
      <c r="G26" s="149"/>
      <c r="H26" s="156">
        <f>'Total budget'!F10</f>
        <v>0</v>
      </c>
      <c r="I26" s="157"/>
      <c r="J26" s="158"/>
      <c r="K26" s="158"/>
      <c r="L26" s="160"/>
      <c r="M26" s="158"/>
      <c r="N26" s="170"/>
      <c r="O26" s="156">
        <f>'Total budget'!F11</f>
        <v>0</v>
      </c>
      <c r="P26" s="157"/>
      <c r="Q26" s="158"/>
      <c r="R26" s="158"/>
      <c r="S26" s="170"/>
      <c r="T26" s="156">
        <f>'Total budget'!F12</f>
        <v>0</v>
      </c>
      <c r="U26" s="157"/>
      <c r="V26" s="158"/>
      <c r="W26" s="158"/>
      <c r="X26" s="170"/>
      <c r="Y26" s="171"/>
      <c r="Z26" s="171"/>
      <c r="AA26" s="170"/>
      <c r="AB26" s="171"/>
      <c r="AC26" s="171"/>
      <c r="AD26" s="170"/>
      <c r="AE26" s="171"/>
      <c r="AF26" s="171"/>
      <c r="AG26" s="170"/>
      <c r="AH26" s="156">
        <f>'Total budget'!F13</f>
        <v>0</v>
      </c>
      <c r="AI26" s="157"/>
      <c r="AJ26" s="170"/>
      <c r="AK26" s="156">
        <f>'Total budget'!F14</f>
        <v>0</v>
      </c>
      <c r="AL26" s="157"/>
      <c r="AM26" s="170"/>
      <c r="AN26" s="156">
        <f>'Total budget'!F15</f>
        <v>0</v>
      </c>
      <c r="AO26" s="157"/>
      <c r="AP26" s="170"/>
      <c r="AQ26" s="156">
        <f>'Total budget'!F16</f>
        <v>0</v>
      </c>
      <c r="AR26" s="157"/>
      <c r="AS26" s="170"/>
      <c r="AT26" s="230">
        <f>'Total budget'!F17</f>
        <v>0</v>
      </c>
      <c r="AU26" s="157"/>
      <c r="AV26" s="157"/>
      <c r="AW26" s="249"/>
      <c r="AX26" s="156">
        <f>H26+O26+T26+AH26+AK26+AN26+AQ26+AT26</f>
        <v>0</v>
      </c>
      <c r="AY26" s="156">
        <f>I26+P26++AI26+U26+AL26+AO26+AR26+AU26</f>
        <v>0</v>
      </c>
      <c r="AZ26" s="166"/>
    </row>
    <row r="27" spans="1:52">
      <c r="B27" s="147" t="s">
        <v>158</v>
      </c>
      <c r="G27" s="149"/>
      <c r="H27" s="156">
        <f>H$25-H$26</f>
        <v>0</v>
      </c>
      <c r="I27" s="156">
        <f>I$25-I$26</f>
        <v>0</v>
      </c>
      <c r="J27" s="158"/>
      <c r="K27" s="158"/>
      <c r="L27" s="160"/>
      <c r="M27" s="158"/>
      <c r="N27" s="170"/>
      <c r="O27" s="156">
        <f>O$25-O$26</f>
        <v>0</v>
      </c>
      <c r="P27" s="156">
        <f>P$25-P$26</f>
        <v>0</v>
      </c>
      <c r="Q27" s="158"/>
      <c r="R27" s="158"/>
      <c r="S27" s="170"/>
      <c r="T27" s="156">
        <f>T$25-T$26</f>
        <v>0</v>
      </c>
      <c r="U27" s="156">
        <f>U$25-U$26</f>
        <v>0</v>
      </c>
      <c r="V27" s="158"/>
      <c r="W27" s="158"/>
      <c r="X27" s="170"/>
      <c r="Y27" s="158"/>
      <c r="Z27" s="158"/>
      <c r="AA27" s="170"/>
      <c r="AB27" s="158"/>
      <c r="AC27" s="158"/>
      <c r="AD27" s="170"/>
      <c r="AE27" s="158"/>
      <c r="AF27" s="158"/>
      <c r="AG27" s="170"/>
      <c r="AH27" s="156">
        <f>AH$25-AH$26</f>
        <v>0</v>
      </c>
      <c r="AI27" s="156">
        <f>AI$25-AI$26</f>
        <v>0</v>
      </c>
      <c r="AJ27" s="170"/>
      <c r="AK27" s="156">
        <f>AK$25-AK$26</f>
        <v>0</v>
      </c>
      <c r="AL27" s="156">
        <f>AL$25-AL$26</f>
        <v>0</v>
      </c>
      <c r="AM27" s="170"/>
      <c r="AN27" s="156">
        <f>AN$25-AN$26</f>
        <v>0</v>
      </c>
      <c r="AO27" s="156">
        <f>AO$25-AO$26</f>
        <v>0</v>
      </c>
      <c r="AP27" s="170"/>
      <c r="AQ27" s="156">
        <f>AQ$25-AQ$26</f>
        <v>0</v>
      </c>
      <c r="AR27" s="156">
        <f>AR$25-AR$26</f>
        <v>0</v>
      </c>
      <c r="AS27" s="170"/>
      <c r="AT27" s="230">
        <f>AT$25-AT$26</f>
        <v>0</v>
      </c>
      <c r="AU27" s="156">
        <f>AU$25-AU$26</f>
        <v>0</v>
      </c>
      <c r="AV27" s="156"/>
      <c r="AW27" s="249"/>
      <c r="AX27" s="156">
        <f>H27+O27+T27+AH27+AK27+AN27+AQ27+AT27</f>
        <v>0</v>
      </c>
      <c r="AY27" s="156">
        <f>I27+P27+U27+AI27+AL27+AO27+AR27+AU27</f>
        <v>0</v>
      </c>
      <c r="AZ27" s="166"/>
    </row>
    <row r="28" spans="1:52">
      <c r="H28" s="172"/>
      <c r="I28" s="172"/>
      <c r="J28" s="158"/>
      <c r="K28" s="160"/>
      <c r="L28" s="158"/>
      <c r="M28" s="158"/>
      <c r="N28" s="170"/>
      <c r="O28" s="172"/>
      <c r="P28" s="172"/>
      <c r="Q28" s="158"/>
      <c r="R28" s="158"/>
      <c r="S28" s="170"/>
      <c r="T28" s="172"/>
      <c r="U28" s="172"/>
      <c r="V28" s="170"/>
      <c r="W28" s="170"/>
      <c r="X28" s="170"/>
      <c r="Y28" s="172"/>
      <c r="Z28" s="172"/>
      <c r="AA28" s="170"/>
      <c r="AB28" s="172"/>
      <c r="AC28" s="172"/>
      <c r="AD28" s="170"/>
      <c r="AE28" s="172"/>
      <c r="AF28" s="172"/>
      <c r="AG28" s="170"/>
      <c r="AH28" s="172"/>
      <c r="AI28" s="172"/>
      <c r="AJ28" s="170"/>
      <c r="AK28" s="172"/>
      <c r="AL28" s="172"/>
      <c r="AM28" s="170"/>
      <c r="AN28" s="172"/>
      <c r="AO28" s="172"/>
      <c r="AP28" s="170"/>
      <c r="AQ28" s="172"/>
      <c r="AR28" s="172"/>
      <c r="AS28" s="170"/>
      <c r="AT28" s="233"/>
      <c r="AU28" s="172"/>
      <c r="AV28" s="172"/>
      <c r="AW28" s="170"/>
      <c r="AX28" s="170"/>
      <c r="AY28" s="159"/>
    </row>
    <row r="29" spans="1:52">
      <c r="B29" s="147" t="s">
        <v>30</v>
      </c>
      <c r="H29" s="183" t="str">
        <f>'Total budget'!H10</f>
        <v/>
      </c>
      <c r="I29" s="183" t="str">
        <f>'Total budget'!$H10</f>
        <v/>
      </c>
      <c r="J29" s="175"/>
      <c r="K29" s="175"/>
      <c r="L29" s="175"/>
      <c r="M29" s="175"/>
      <c r="O29" s="183" t="str">
        <f>'Total budget'!$H11</f>
        <v/>
      </c>
      <c r="P29" s="183" t="str">
        <f>'Total budget'!$H11</f>
        <v/>
      </c>
      <c r="Q29" s="175"/>
      <c r="R29" s="175"/>
      <c r="T29" s="183" t="str">
        <f>'Total budget'!$H12</f>
        <v/>
      </c>
      <c r="U29" s="183" t="str">
        <f>'Total budget'!$H12</f>
        <v/>
      </c>
      <c r="V29" s="175"/>
      <c r="W29" s="175"/>
      <c r="X29" s="176"/>
      <c r="AH29" s="183" t="str">
        <f>'Total budget'!$H13</f>
        <v/>
      </c>
      <c r="AI29" s="183" t="str">
        <f>'Total budget'!$H13</f>
        <v/>
      </c>
      <c r="AK29" s="173" t="str">
        <f>'Total budget'!$H14</f>
        <v/>
      </c>
      <c r="AL29" s="174" t="str">
        <f>'Total budget'!$H14</f>
        <v/>
      </c>
      <c r="AN29" s="183" t="str">
        <f>'Total budget'!$H15</f>
        <v/>
      </c>
      <c r="AO29" s="183" t="str">
        <f>'Total budget'!$H15</f>
        <v/>
      </c>
      <c r="AQ29" s="183" t="str">
        <f>'Total budget'!$H16</f>
        <v/>
      </c>
      <c r="AR29" s="183" t="str">
        <f>'Total budget'!$H16</f>
        <v/>
      </c>
      <c r="AT29" s="234" t="str">
        <f>'Total budget'!$H17</f>
        <v/>
      </c>
      <c r="AU29" s="183" t="str">
        <f>'Total budget'!$H17</f>
        <v/>
      </c>
      <c r="AV29" s="242"/>
      <c r="AW29" s="175"/>
    </row>
    <row r="31" spans="1:52" s="177" customFormat="1">
      <c r="B31" s="147" t="s">
        <v>148</v>
      </c>
      <c r="G31" s="178" t="s">
        <v>14</v>
      </c>
      <c r="H31" s="184">
        <f>'Total budget'!I10</f>
        <v>0</v>
      </c>
      <c r="I31" s="184">
        <f>IF(I29="",0,I27*I29)</f>
        <v>0</v>
      </c>
      <c r="J31" s="178"/>
      <c r="K31" s="178"/>
      <c r="L31" s="178"/>
      <c r="M31" s="178"/>
      <c r="O31" s="184">
        <f>'Total budget'!K11</f>
        <v>0</v>
      </c>
      <c r="P31" s="184">
        <f>IF(P29="",0,P27*P29)</f>
        <v>0</v>
      </c>
      <c r="Q31" s="178"/>
      <c r="R31" s="178"/>
      <c r="T31" s="184">
        <f>'Total budget'!I12</f>
        <v>0</v>
      </c>
      <c r="U31" s="184">
        <f>IF(U29="",0,U27*U29)</f>
        <v>0</v>
      </c>
      <c r="V31" s="178"/>
      <c r="W31" s="178"/>
      <c r="AH31" s="184">
        <f>'Total budget'!I13</f>
        <v>0</v>
      </c>
      <c r="AI31" s="184">
        <f>IF(AI29="",0,AI27*AI29)</f>
        <v>0</v>
      </c>
      <c r="AK31" s="184">
        <f>'Total budget'!I14</f>
        <v>0</v>
      </c>
      <c r="AL31" s="184">
        <f>IF(AL29="",0,AL27*AL29)</f>
        <v>0</v>
      </c>
      <c r="AN31" s="184">
        <f>'Total budget'!I15</f>
        <v>0</v>
      </c>
      <c r="AO31" s="184">
        <f>IF(AO29="",0,AO27*AO29)</f>
        <v>0</v>
      </c>
      <c r="AQ31" s="184">
        <f>'Total budget'!I16</f>
        <v>0</v>
      </c>
      <c r="AR31" s="184">
        <f>IF(AR29="",0,AR27*AR29)</f>
        <v>0</v>
      </c>
      <c r="AT31" s="235">
        <f>'Total budget'!I17</f>
        <v>0</v>
      </c>
      <c r="AU31" s="184">
        <f>IF(AU29="",0,AU27*AU29)</f>
        <v>0</v>
      </c>
      <c r="AV31" s="184"/>
      <c r="AW31" s="250"/>
      <c r="AX31" s="179">
        <f t="shared" ref="AX31:AY33" si="0">H31+O31+T31+AH31+AK31+AN31+AQ31+AT31</f>
        <v>0</v>
      </c>
      <c r="AY31" s="179">
        <f t="shared" si="0"/>
        <v>0</v>
      </c>
    </row>
    <row r="32" spans="1:52" s="177" customFormat="1">
      <c r="B32" s="147" t="s">
        <v>111</v>
      </c>
      <c r="G32" s="178"/>
      <c r="H32" s="156">
        <f>'Total budget'!J10</f>
        <v>0</v>
      </c>
      <c r="I32" s="157"/>
      <c r="J32" s="178"/>
      <c r="K32" s="178"/>
      <c r="L32" s="178"/>
      <c r="M32" s="178"/>
      <c r="O32" s="156">
        <f>'Total budget'!J11</f>
        <v>0</v>
      </c>
      <c r="P32" s="157"/>
      <c r="Q32" s="178"/>
      <c r="R32" s="178"/>
      <c r="T32" s="156">
        <f>'Total budget'!J12</f>
        <v>0</v>
      </c>
      <c r="U32" s="157"/>
      <c r="V32" s="178"/>
      <c r="W32" s="178"/>
      <c r="AH32" s="156">
        <f>'Total budget'!J13</f>
        <v>0</v>
      </c>
      <c r="AI32" s="157"/>
      <c r="AK32" s="156">
        <f>'Total budget'!J14</f>
        <v>0</v>
      </c>
      <c r="AL32" s="157"/>
      <c r="AN32" s="156">
        <f>'Total budget'!J15</f>
        <v>0</v>
      </c>
      <c r="AO32" s="157"/>
      <c r="AQ32" s="156">
        <f>'Total budget'!J16</f>
        <v>0</v>
      </c>
      <c r="AR32" s="157"/>
      <c r="AT32" s="230">
        <f>'Total budget'!J17</f>
        <v>0</v>
      </c>
      <c r="AU32" s="157"/>
      <c r="AV32" s="157"/>
      <c r="AW32" s="249"/>
      <c r="AX32" s="179">
        <f t="shared" si="0"/>
        <v>0</v>
      </c>
      <c r="AY32" s="179">
        <f t="shared" si="0"/>
        <v>0</v>
      </c>
    </row>
    <row r="33" spans="2:51" s="177" customFormat="1">
      <c r="B33" s="147" t="s">
        <v>159</v>
      </c>
      <c r="G33" s="178"/>
      <c r="H33" s="184">
        <f>'Total budget'!K10</f>
        <v>0</v>
      </c>
      <c r="I33" s="184">
        <f>I$31-$I32</f>
        <v>0</v>
      </c>
      <c r="J33" s="178"/>
      <c r="K33" s="178"/>
      <c r="L33" s="178"/>
      <c r="M33" s="178"/>
      <c r="O33" s="184">
        <f>'Total budget'!K11</f>
        <v>0</v>
      </c>
      <c r="P33" s="184">
        <f>P$31-$I32</f>
        <v>0</v>
      </c>
      <c r="Q33" s="178"/>
      <c r="R33" s="178"/>
      <c r="T33" s="184">
        <f>'Total budget'!K12</f>
        <v>0</v>
      </c>
      <c r="U33" s="184">
        <f>U$31-$I32</f>
        <v>0</v>
      </c>
      <c r="V33" s="178"/>
      <c r="W33" s="178"/>
      <c r="AH33" s="184">
        <f>'Total budget'!K13</f>
        <v>0</v>
      </c>
      <c r="AI33" s="184">
        <f>AI$31-$I32</f>
        <v>0</v>
      </c>
      <c r="AK33" s="184">
        <f>'Total budget'!K14</f>
        <v>0</v>
      </c>
      <c r="AL33" s="184">
        <f>AL$31-$I32</f>
        <v>0</v>
      </c>
      <c r="AN33" s="184">
        <f>'Total budget'!K15</f>
        <v>0</v>
      </c>
      <c r="AO33" s="184">
        <f>AO$31-$I32</f>
        <v>0</v>
      </c>
      <c r="AQ33" s="184">
        <f>'Total budget'!K17</f>
        <v>0</v>
      </c>
      <c r="AR33" s="184">
        <f>AR$31-$I32</f>
        <v>0</v>
      </c>
      <c r="AT33" s="235">
        <f>IF(AT$31-AT$32&lt;0,0,AT$31-AT$32)</f>
        <v>0</v>
      </c>
      <c r="AU33" s="184">
        <f>AU$31-$I32</f>
        <v>0</v>
      </c>
      <c r="AV33" s="184"/>
      <c r="AW33" s="250"/>
      <c r="AX33" s="179">
        <f t="shared" si="0"/>
        <v>0</v>
      </c>
      <c r="AY33" s="179">
        <f t="shared" si="0"/>
        <v>0</v>
      </c>
    </row>
    <row r="34" spans="2:51">
      <c r="B34" s="147" t="s">
        <v>161</v>
      </c>
      <c r="H34" s="184">
        <f>'Total budget'!L10</f>
        <v>0</v>
      </c>
      <c r="O34" s="184">
        <f>'Total budget'!L11</f>
        <v>0</v>
      </c>
      <c r="T34" s="184">
        <f>'Total budget'!L12</f>
        <v>0</v>
      </c>
      <c r="AH34" s="184">
        <f>'Total budget'!L13</f>
        <v>0</v>
      </c>
      <c r="AK34" s="184">
        <f>'Total budget'!L14</f>
        <v>0</v>
      </c>
      <c r="AN34" s="184">
        <f>'Total budget'!L15</f>
        <v>0</v>
      </c>
      <c r="AQ34" s="184">
        <f>'Total budget'!L16</f>
        <v>0</v>
      </c>
      <c r="AT34" s="235">
        <f>'Total budget'!L17</f>
        <v>0</v>
      </c>
      <c r="AX34" s="179">
        <f>H34+O34+T34+AH34+AK34+AN34+AQ34+AT34</f>
        <v>0</v>
      </c>
    </row>
    <row r="35" spans="2:51">
      <c r="B35" s="147" t="s">
        <v>160</v>
      </c>
      <c r="I35" s="184">
        <f>IF(H$34&lt;I$33,H$34,I$33)</f>
        <v>0</v>
      </c>
      <c r="P35" s="184">
        <f>IF(O$34&lt;P$33,O$34,P$33)</f>
        <v>0</v>
      </c>
      <c r="U35" s="184">
        <f>IF(T$34&lt;U$33,T$34,U$33)</f>
        <v>0</v>
      </c>
      <c r="AI35" s="184">
        <f>IF(AH$34&lt;AI$33,AH$34,AI$33)</f>
        <v>0</v>
      </c>
      <c r="AL35" s="184">
        <f>IF(AK$34&lt;AL$33,AK$34,AL$33)</f>
        <v>0</v>
      </c>
      <c r="AO35" s="184">
        <f>IF(AN$34&lt;AO$33,AN$34,AO$33)</f>
        <v>0</v>
      </c>
      <c r="AR35" s="184">
        <f>IF(AQ$34&lt;AR$33,AQ$34,AR$33)</f>
        <v>0</v>
      </c>
      <c r="AU35" s="184">
        <f>IF(AT$34&lt;AU$33,AT$34,AU$33)</f>
        <v>0</v>
      </c>
      <c r="AV35" s="243"/>
      <c r="AW35" s="178"/>
      <c r="AY35" s="179">
        <f>I35+P35+U35+AI35+AL35+AO35+AR35+AU35</f>
        <v>0</v>
      </c>
    </row>
  </sheetData>
  <sheetProtection selectLockedCells="1"/>
  <mergeCells count="18">
    <mergeCell ref="AQ5:AR5"/>
    <mergeCell ref="H6:I6"/>
    <mergeCell ref="O6:P6"/>
    <mergeCell ref="T6:U6"/>
    <mergeCell ref="Y6:Z6"/>
    <mergeCell ref="AB6:AC6"/>
    <mergeCell ref="AE6:AF6"/>
    <mergeCell ref="H5:I5"/>
    <mergeCell ref="O5:P5"/>
    <mergeCell ref="T5:U5"/>
    <mergeCell ref="AH5:AI5"/>
    <mergeCell ref="AK5:AL5"/>
    <mergeCell ref="AN5:AO5"/>
    <mergeCell ref="AX6:AY6"/>
    <mergeCell ref="AH6:AI6"/>
    <mergeCell ref="AK6:AL6"/>
    <mergeCell ref="AN6:AO6"/>
    <mergeCell ref="AQ6:AR6"/>
  </mergeCells>
  <conditionalFormatting sqref="B3:C4 B5">
    <cfRule type="cellIs" dxfId="0" priority="2" stopIfTrue="1" operator="equal">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15F3E-7F09-4829-A0E4-79A539529A77}">
  <sheetPr>
    <tabColor rgb="FFFF0000"/>
  </sheetPr>
  <dimension ref="A1:BE62"/>
  <sheetViews>
    <sheetView topLeftCell="A4" workbookViewId="0">
      <pane ySplit="16" topLeftCell="A20" activePane="bottomLeft" state="frozen"/>
      <selection activeCell="E4" sqref="E4"/>
      <selection pane="bottomLeft" activeCell="G23" sqref="G23"/>
    </sheetView>
  </sheetViews>
  <sheetFormatPr defaultRowHeight="12.75"/>
  <cols>
    <col min="1" max="1" width="1.5" style="297" customWidth="1"/>
    <col min="2" max="2" width="4.125" style="297" customWidth="1"/>
    <col min="3" max="3" width="8.875" style="297"/>
    <col min="4" max="4" width="12.625" style="297" customWidth="1"/>
    <col min="5" max="5" width="9.125" style="297" bestFit="1" customWidth="1"/>
    <col min="6" max="6" width="18.25" style="297" customWidth="1"/>
    <col min="7" max="7" width="12.5" style="297" customWidth="1"/>
    <col min="8" max="9" width="12.5" style="297" hidden="1" customWidth="1"/>
    <col min="10" max="10" width="10.375" style="297" hidden="1" customWidth="1"/>
    <col min="11" max="11" width="10.5" style="297" hidden="1" customWidth="1"/>
    <col min="12" max="12" width="1.875" style="297" customWidth="1"/>
    <col min="13" max="13" width="11.625" style="297" customWidth="1"/>
    <col min="14" max="15" width="11.625" style="297" hidden="1" customWidth="1"/>
    <col min="16" max="16" width="10.75" style="297" hidden="1" customWidth="1"/>
    <col min="17" max="17" width="9.25" style="297" hidden="1" customWidth="1"/>
    <col min="18" max="18" width="1.75" style="297" customWidth="1"/>
    <col min="19" max="19" width="11.5" style="297" customWidth="1"/>
    <col min="20" max="23" width="11.5" style="297" hidden="1" customWidth="1"/>
    <col min="24" max="24" width="1.375" style="297" customWidth="1"/>
    <col min="25" max="25" width="13.25" style="297" customWidth="1"/>
    <col min="26" max="29" width="13.25" style="297" hidden="1" customWidth="1"/>
    <col min="30" max="30" width="1.25" style="297" customWidth="1"/>
    <col min="31" max="31" width="12.125" style="297" customWidth="1"/>
    <col min="32" max="35" width="12.125" style="297" hidden="1" customWidth="1"/>
    <col min="36" max="36" width="1.125" style="297" customWidth="1"/>
    <col min="37" max="37" width="14.375" style="297" customWidth="1"/>
    <col min="38" max="41" width="14.375" style="297" hidden="1" customWidth="1"/>
    <col min="42" max="42" width="1.375" style="297" customWidth="1"/>
    <col min="43" max="43" width="12" style="297" customWidth="1"/>
    <col min="44" max="47" width="12" style="297" hidden="1" customWidth="1"/>
    <col min="48" max="48" width="1.375" style="297" customWidth="1"/>
    <col min="49" max="49" width="11.75" style="297" bestFit="1" customWidth="1"/>
    <col min="50" max="50" width="11.75" style="297" hidden="1" customWidth="1"/>
    <col min="51" max="53" width="10.875" style="297" hidden="1" customWidth="1"/>
    <col min="54" max="54" width="1.75" style="297" customWidth="1"/>
    <col min="55" max="55" width="12.75" style="297" bestFit="1" customWidth="1"/>
    <col min="56" max="56" width="10.375" style="297" hidden="1" customWidth="1"/>
    <col min="57" max="57" width="11.5" style="335" hidden="1" customWidth="1"/>
    <col min="58" max="274" width="8.875" style="297"/>
    <col min="275" max="275" width="2.875" style="297" customWidth="1"/>
    <col min="276" max="276" width="4.125" style="297" customWidth="1"/>
    <col min="277" max="281" width="8.875" style="297"/>
    <col min="282" max="282" width="10.5" style="297" customWidth="1"/>
    <col min="283" max="286" width="9" style="297" customWidth="1"/>
    <col min="287" max="287" width="1.875" style="297" customWidth="1"/>
    <col min="288" max="288" width="11.625" style="297" customWidth="1"/>
    <col min="289" max="290" width="9" style="297" customWidth="1"/>
    <col min="291" max="291" width="1.75" style="297" customWidth="1"/>
    <col min="292" max="292" width="10.75" style="297" customWidth="1"/>
    <col min="293" max="293" width="1.375" style="297" customWidth="1"/>
    <col min="294" max="294" width="13.25" style="297" customWidth="1"/>
    <col min="295" max="295" width="1.25" style="297" customWidth="1"/>
    <col min="296" max="296" width="12.125" style="297" customWidth="1"/>
    <col min="297" max="297" width="1.125" style="297" customWidth="1"/>
    <col min="298" max="298" width="14.375" style="297" customWidth="1"/>
    <col min="299" max="299" width="1.375" style="297" customWidth="1"/>
    <col min="300" max="300" width="12" style="297" customWidth="1"/>
    <col min="301" max="301" width="1.375" style="297" customWidth="1"/>
    <col min="302" max="302" width="10.875" style="297" customWidth="1"/>
    <col min="303" max="303" width="1.125" style="297" customWidth="1"/>
    <col min="304" max="304" width="11.375" style="297" customWidth="1"/>
    <col min="305" max="307" width="9" style="297" customWidth="1"/>
    <col min="308" max="308" width="1.5" style="297" customWidth="1"/>
    <col min="309" max="309" width="11.375" style="297" customWidth="1"/>
    <col min="310" max="310" width="3.625" style="297" customWidth="1"/>
    <col min="311" max="311" width="10.5" style="297" customWidth="1"/>
    <col min="312" max="312" width="9.25" style="297" bestFit="1" customWidth="1"/>
    <col min="313" max="530" width="8.875" style="297"/>
    <col min="531" max="531" width="2.875" style="297" customWidth="1"/>
    <col min="532" max="532" width="4.125" style="297" customWidth="1"/>
    <col min="533" max="537" width="8.875" style="297"/>
    <col min="538" max="538" width="10.5" style="297" customWidth="1"/>
    <col min="539" max="542" width="9" style="297" customWidth="1"/>
    <col min="543" max="543" width="1.875" style="297" customWidth="1"/>
    <col min="544" max="544" width="11.625" style="297" customWidth="1"/>
    <col min="545" max="546" width="9" style="297" customWidth="1"/>
    <col min="547" max="547" width="1.75" style="297" customWidth="1"/>
    <col min="548" max="548" width="10.75" style="297" customWidth="1"/>
    <col min="549" max="549" width="1.375" style="297" customWidth="1"/>
    <col min="550" max="550" width="13.25" style="297" customWidth="1"/>
    <col min="551" max="551" width="1.25" style="297" customWidth="1"/>
    <col min="552" max="552" width="12.125" style="297" customWidth="1"/>
    <col min="553" max="553" width="1.125" style="297" customWidth="1"/>
    <col min="554" max="554" width="14.375" style="297" customWidth="1"/>
    <col min="555" max="555" width="1.375" style="297" customWidth="1"/>
    <col min="556" max="556" width="12" style="297" customWidth="1"/>
    <col min="557" max="557" width="1.375" style="297" customWidth="1"/>
    <col min="558" max="558" width="10.875" style="297" customWidth="1"/>
    <col min="559" max="559" width="1.125" style="297" customWidth="1"/>
    <col min="560" max="560" width="11.375" style="297" customWidth="1"/>
    <col min="561" max="563" width="9" style="297" customWidth="1"/>
    <col min="564" max="564" width="1.5" style="297" customWidth="1"/>
    <col min="565" max="565" width="11.375" style="297" customWidth="1"/>
    <col min="566" max="566" width="3.625" style="297" customWidth="1"/>
    <col min="567" max="567" width="10.5" style="297" customWidth="1"/>
    <col min="568" max="568" width="9.25" style="297" bestFit="1" customWidth="1"/>
    <col min="569" max="786" width="8.875" style="297"/>
    <col min="787" max="787" width="2.875" style="297" customWidth="1"/>
    <col min="788" max="788" width="4.125" style="297" customWidth="1"/>
    <col min="789" max="793" width="8.875" style="297"/>
    <col min="794" max="794" width="10.5" style="297" customWidth="1"/>
    <col min="795" max="798" width="9" style="297" customWidth="1"/>
    <col min="799" max="799" width="1.875" style="297" customWidth="1"/>
    <col min="800" max="800" width="11.625" style="297" customWidth="1"/>
    <col min="801" max="802" width="9" style="297" customWidth="1"/>
    <col min="803" max="803" width="1.75" style="297" customWidth="1"/>
    <col min="804" max="804" width="10.75" style="297" customWidth="1"/>
    <col min="805" max="805" width="1.375" style="297" customWidth="1"/>
    <col min="806" max="806" width="13.25" style="297" customWidth="1"/>
    <col min="807" max="807" width="1.25" style="297" customWidth="1"/>
    <col min="808" max="808" width="12.125" style="297" customWidth="1"/>
    <col min="809" max="809" width="1.125" style="297" customWidth="1"/>
    <col min="810" max="810" width="14.375" style="297" customWidth="1"/>
    <col min="811" max="811" width="1.375" style="297" customWidth="1"/>
    <col min="812" max="812" width="12" style="297" customWidth="1"/>
    <col min="813" max="813" width="1.375" style="297" customWidth="1"/>
    <col min="814" max="814" width="10.875" style="297" customWidth="1"/>
    <col min="815" max="815" width="1.125" style="297" customWidth="1"/>
    <col min="816" max="816" width="11.375" style="297" customWidth="1"/>
    <col min="817" max="819" width="9" style="297" customWidth="1"/>
    <col min="820" max="820" width="1.5" style="297" customWidth="1"/>
    <col min="821" max="821" width="11.375" style="297" customWidth="1"/>
    <col min="822" max="822" width="3.625" style="297" customWidth="1"/>
    <col min="823" max="823" width="10.5" style="297" customWidth="1"/>
    <col min="824" max="824" width="9.25" style="297" bestFit="1" customWidth="1"/>
    <col min="825" max="1042" width="8.875" style="297"/>
    <col min="1043" max="1043" width="2.875" style="297" customWidth="1"/>
    <col min="1044" max="1044" width="4.125" style="297" customWidth="1"/>
    <col min="1045" max="1049" width="8.875" style="297"/>
    <col min="1050" max="1050" width="10.5" style="297" customWidth="1"/>
    <col min="1051" max="1054" width="9" style="297" customWidth="1"/>
    <col min="1055" max="1055" width="1.875" style="297" customWidth="1"/>
    <col min="1056" max="1056" width="11.625" style="297" customWidth="1"/>
    <col min="1057" max="1058" width="9" style="297" customWidth="1"/>
    <col min="1059" max="1059" width="1.75" style="297" customWidth="1"/>
    <col min="1060" max="1060" width="10.75" style="297" customWidth="1"/>
    <col min="1061" max="1061" width="1.375" style="297" customWidth="1"/>
    <col min="1062" max="1062" width="13.25" style="297" customWidth="1"/>
    <col min="1063" max="1063" width="1.25" style="297" customWidth="1"/>
    <col min="1064" max="1064" width="12.125" style="297" customWidth="1"/>
    <col min="1065" max="1065" width="1.125" style="297" customWidth="1"/>
    <col min="1066" max="1066" width="14.375" style="297" customWidth="1"/>
    <col min="1067" max="1067" width="1.375" style="297" customWidth="1"/>
    <col min="1068" max="1068" width="12" style="297" customWidth="1"/>
    <col min="1069" max="1069" width="1.375" style="297" customWidth="1"/>
    <col min="1070" max="1070" width="10.875" style="297" customWidth="1"/>
    <col min="1071" max="1071" width="1.125" style="297" customWidth="1"/>
    <col min="1072" max="1072" width="11.375" style="297" customWidth="1"/>
    <col min="1073" max="1075" width="9" style="297" customWidth="1"/>
    <col min="1076" max="1076" width="1.5" style="297" customWidth="1"/>
    <col min="1077" max="1077" width="11.375" style="297" customWidth="1"/>
    <col min="1078" max="1078" width="3.625" style="297" customWidth="1"/>
    <col min="1079" max="1079" width="10.5" style="297" customWidth="1"/>
    <col min="1080" max="1080" width="9.25" style="297" bestFit="1" customWidth="1"/>
    <col min="1081" max="1298" width="8.875" style="297"/>
    <col min="1299" max="1299" width="2.875" style="297" customWidth="1"/>
    <col min="1300" max="1300" width="4.125" style="297" customWidth="1"/>
    <col min="1301" max="1305" width="8.875" style="297"/>
    <col min="1306" max="1306" width="10.5" style="297" customWidth="1"/>
    <col min="1307" max="1310" width="9" style="297" customWidth="1"/>
    <col min="1311" max="1311" width="1.875" style="297" customWidth="1"/>
    <col min="1312" max="1312" width="11.625" style="297" customWidth="1"/>
    <col min="1313" max="1314" width="9" style="297" customWidth="1"/>
    <col min="1315" max="1315" width="1.75" style="297" customWidth="1"/>
    <col min="1316" max="1316" width="10.75" style="297" customWidth="1"/>
    <col min="1317" max="1317" width="1.375" style="297" customWidth="1"/>
    <col min="1318" max="1318" width="13.25" style="297" customWidth="1"/>
    <col min="1319" max="1319" width="1.25" style="297" customWidth="1"/>
    <col min="1320" max="1320" width="12.125" style="297" customWidth="1"/>
    <col min="1321" max="1321" width="1.125" style="297" customWidth="1"/>
    <col min="1322" max="1322" width="14.375" style="297" customWidth="1"/>
    <col min="1323" max="1323" width="1.375" style="297" customWidth="1"/>
    <col min="1324" max="1324" width="12" style="297" customWidth="1"/>
    <col min="1325" max="1325" width="1.375" style="297" customWidth="1"/>
    <col min="1326" max="1326" width="10.875" style="297" customWidth="1"/>
    <col min="1327" max="1327" width="1.125" style="297" customWidth="1"/>
    <col min="1328" max="1328" width="11.375" style="297" customWidth="1"/>
    <col min="1329" max="1331" width="9" style="297" customWidth="1"/>
    <col min="1332" max="1332" width="1.5" style="297" customWidth="1"/>
    <col min="1333" max="1333" width="11.375" style="297" customWidth="1"/>
    <col min="1334" max="1334" width="3.625" style="297" customWidth="1"/>
    <col min="1335" max="1335" width="10.5" style="297" customWidth="1"/>
    <col min="1336" max="1336" width="9.25" style="297" bestFit="1" customWidth="1"/>
    <col min="1337" max="1554" width="8.875" style="297"/>
    <col min="1555" max="1555" width="2.875" style="297" customWidth="1"/>
    <col min="1556" max="1556" width="4.125" style="297" customWidth="1"/>
    <col min="1557" max="1561" width="8.875" style="297"/>
    <col min="1562" max="1562" width="10.5" style="297" customWidth="1"/>
    <col min="1563" max="1566" width="9" style="297" customWidth="1"/>
    <col min="1567" max="1567" width="1.875" style="297" customWidth="1"/>
    <col min="1568" max="1568" width="11.625" style="297" customWidth="1"/>
    <col min="1569" max="1570" width="9" style="297" customWidth="1"/>
    <col min="1571" max="1571" width="1.75" style="297" customWidth="1"/>
    <col min="1572" max="1572" width="10.75" style="297" customWidth="1"/>
    <col min="1573" max="1573" width="1.375" style="297" customWidth="1"/>
    <col min="1574" max="1574" width="13.25" style="297" customWidth="1"/>
    <col min="1575" max="1575" width="1.25" style="297" customWidth="1"/>
    <col min="1576" max="1576" width="12.125" style="297" customWidth="1"/>
    <col min="1577" max="1577" width="1.125" style="297" customWidth="1"/>
    <col min="1578" max="1578" width="14.375" style="297" customWidth="1"/>
    <col min="1579" max="1579" width="1.375" style="297" customWidth="1"/>
    <col min="1580" max="1580" width="12" style="297" customWidth="1"/>
    <col min="1581" max="1581" width="1.375" style="297" customWidth="1"/>
    <col min="1582" max="1582" width="10.875" style="297" customWidth="1"/>
    <col min="1583" max="1583" width="1.125" style="297" customWidth="1"/>
    <col min="1584" max="1584" width="11.375" style="297" customWidth="1"/>
    <col min="1585" max="1587" width="9" style="297" customWidth="1"/>
    <col min="1588" max="1588" width="1.5" style="297" customWidth="1"/>
    <col min="1589" max="1589" width="11.375" style="297" customWidth="1"/>
    <col min="1590" max="1590" width="3.625" style="297" customWidth="1"/>
    <col min="1591" max="1591" width="10.5" style="297" customWidth="1"/>
    <col min="1592" max="1592" width="9.25" style="297" bestFit="1" customWidth="1"/>
    <col min="1593" max="1810" width="8.875" style="297"/>
    <col min="1811" max="1811" width="2.875" style="297" customWidth="1"/>
    <col min="1812" max="1812" width="4.125" style="297" customWidth="1"/>
    <col min="1813" max="1817" width="8.875" style="297"/>
    <col min="1818" max="1818" width="10.5" style="297" customWidth="1"/>
    <col min="1819" max="1822" width="9" style="297" customWidth="1"/>
    <col min="1823" max="1823" width="1.875" style="297" customWidth="1"/>
    <col min="1824" max="1824" width="11.625" style="297" customWidth="1"/>
    <col min="1825" max="1826" width="9" style="297" customWidth="1"/>
    <col min="1827" max="1827" width="1.75" style="297" customWidth="1"/>
    <col min="1828" max="1828" width="10.75" style="297" customWidth="1"/>
    <col min="1829" max="1829" width="1.375" style="297" customWidth="1"/>
    <col min="1830" max="1830" width="13.25" style="297" customWidth="1"/>
    <col min="1831" max="1831" width="1.25" style="297" customWidth="1"/>
    <col min="1832" max="1832" width="12.125" style="297" customWidth="1"/>
    <col min="1833" max="1833" width="1.125" style="297" customWidth="1"/>
    <col min="1834" max="1834" width="14.375" style="297" customWidth="1"/>
    <col min="1835" max="1835" width="1.375" style="297" customWidth="1"/>
    <col min="1836" max="1836" width="12" style="297" customWidth="1"/>
    <col min="1837" max="1837" width="1.375" style="297" customWidth="1"/>
    <col min="1838" max="1838" width="10.875" style="297" customWidth="1"/>
    <col min="1839" max="1839" width="1.125" style="297" customWidth="1"/>
    <col min="1840" max="1840" width="11.375" style="297" customWidth="1"/>
    <col min="1841" max="1843" width="9" style="297" customWidth="1"/>
    <col min="1844" max="1844" width="1.5" style="297" customWidth="1"/>
    <col min="1845" max="1845" width="11.375" style="297" customWidth="1"/>
    <col min="1846" max="1846" width="3.625" style="297" customWidth="1"/>
    <col min="1847" max="1847" width="10.5" style="297" customWidth="1"/>
    <col min="1848" max="1848" width="9.25" style="297" bestFit="1" customWidth="1"/>
    <col min="1849" max="2066" width="8.875" style="297"/>
    <col min="2067" max="2067" width="2.875" style="297" customWidth="1"/>
    <col min="2068" max="2068" width="4.125" style="297" customWidth="1"/>
    <col min="2069" max="2073" width="8.875" style="297"/>
    <col min="2074" max="2074" width="10.5" style="297" customWidth="1"/>
    <col min="2075" max="2078" width="9" style="297" customWidth="1"/>
    <col min="2079" max="2079" width="1.875" style="297" customWidth="1"/>
    <col min="2080" max="2080" width="11.625" style="297" customWidth="1"/>
    <col min="2081" max="2082" width="9" style="297" customWidth="1"/>
    <col min="2083" max="2083" width="1.75" style="297" customWidth="1"/>
    <col min="2084" max="2084" width="10.75" style="297" customWidth="1"/>
    <col min="2085" max="2085" width="1.375" style="297" customWidth="1"/>
    <col min="2086" max="2086" width="13.25" style="297" customWidth="1"/>
    <col min="2087" max="2087" width="1.25" style="297" customWidth="1"/>
    <col min="2088" max="2088" width="12.125" style="297" customWidth="1"/>
    <col min="2089" max="2089" width="1.125" style="297" customWidth="1"/>
    <col min="2090" max="2090" width="14.375" style="297" customWidth="1"/>
    <col min="2091" max="2091" width="1.375" style="297" customWidth="1"/>
    <col min="2092" max="2092" width="12" style="297" customWidth="1"/>
    <col min="2093" max="2093" width="1.375" style="297" customWidth="1"/>
    <col min="2094" max="2094" width="10.875" style="297" customWidth="1"/>
    <col min="2095" max="2095" width="1.125" style="297" customWidth="1"/>
    <col min="2096" max="2096" width="11.375" style="297" customWidth="1"/>
    <col min="2097" max="2099" width="9" style="297" customWidth="1"/>
    <col min="2100" max="2100" width="1.5" style="297" customWidth="1"/>
    <col min="2101" max="2101" width="11.375" style="297" customWidth="1"/>
    <col min="2102" max="2102" width="3.625" style="297" customWidth="1"/>
    <col min="2103" max="2103" width="10.5" style="297" customWidth="1"/>
    <col min="2104" max="2104" width="9.25" style="297" bestFit="1" customWidth="1"/>
    <col min="2105" max="2322" width="8.875" style="297"/>
    <col min="2323" max="2323" width="2.875" style="297" customWidth="1"/>
    <col min="2324" max="2324" width="4.125" style="297" customWidth="1"/>
    <col min="2325" max="2329" width="8.875" style="297"/>
    <col min="2330" max="2330" width="10.5" style="297" customWidth="1"/>
    <col min="2331" max="2334" width="9" style="297" customWidth="1"/>
    <col min="2335" max="2335" width="1.875" style="297" customWidth="1"/>
    <col min="2336" max="2336" width="11.625" style="297" customWidth="1"/>
    <col min="2337" max="2338" width="9" style="297" customWidth="1"/>
    <col min="2339" max="2339" width="1.75" style="297" customWidth="1"/>
    <col min="2340" max="2340" width="10.75" style="297" customWidth="1"/>
    <col min="2341" max="2341" width="1.375" style="297" customWidth="1"/>
    <col min="2342" max="2342" width="13.25" style="297" customWidth="1"/>
    <col min="2343" max="2343" width="1.25" style="297" customWidth="1"/>
    <col min="2344" max="2344" width="12.125" style="297" customWidth="1"/>
    <col min="2345" max="2345" width="1.125" style="297" customWidth="1"/>
    <col min="2346" max="2346" width="14.375" style="297" customWidth="1"/>
    <col min="2347" max="2347" width="1.375" style="297" customWidth="1"/>
    <col min="2348" max="2348" width="12" style="297" customWidth="1"/>
    <col min="2349" max="2349" width="1.375" style="297" customWidth="1"/>
    <col min="2350" max="2350" width="10.875" style="297" customWidth="1"/>
    <col min="2351" max="2351" width="1.125" style="297" customWidth="1"/>
    <col min="2352" max="2352" width="11.375" style="297" customWidth="1"/>
    <col min="2353" max="2355" width="9" style="297" customWidth="1"/>
    <col min="2356" max="2356" width="1.5" style="297" customWidth="1"/>
    <col min="2357" max="2357" width="11.375" style="297" customWidth="1"/>
    <col min="2358" max="2358" width="3.625" style="297" customWidth="1"/>
    <col min="2359" max="2359" width="10.5" style="297" customWidth="1"/>
    <col min="2360" max="2360" width="9.25" style="297" bestFit="1" customWidth="1"/>
    <col min="2361" max="2578" width="8.875" style="297"/>
    <col min="2579" max="2579" width="2.875" style="297" customWidth="1"/>
    <col min="2580" max="2580" width="4.125" style="297" customWidth="1"/>
    <col min="2581" max="2585" width="8.875" style="297"/>
    <col min="2586" max="2586" width="10.5" style="297" customWidth="1"/>
    <col min="2587" max="2590" width="9" style="297" customWidth="1"/>
    <col min="2591" max="2591" width="1.875" style="297" customWidth="1"/>
    <col min="2592" max="2592" width="11.625" style="297" customWidth="1"/>
    <col min="2593" max="2594" width="9" style="297" customWidth="1"/>
    <col min="2595" max="2595" width="1.75" style="297" customWidth="1"/>
    <col min="2596" max="2596" width="10.75" style="297" customWidth="1"/>
    <col min="2597" max="2597" width="1.375" style="297" customWidth="1"/>
    <col min="2598" max="2598" width="13.25" style="297" customWidth="1"/>
    <col min="2599" max="2599" width="1.25" style="297" customWidth="1"/>
    <col min="2600" max="2600" width="12.125" style="297" customWidth="1"/>
    <col min="2601" max="2601" width="1.125" style="297" customWidth="1"/>
    <col min="2602" max="2602" width="14.375" style="297" customWidth="1"/>
    <col min="2603" max="2603" width="1.375" style="297" customWidth="1"/>
    <col min="2604" max="2604" width="12" style="297" customWidth="1"/>
    <col min="2605" max="2605" width="1.375" style="297" customWidth="1"/>
    <col min="2606" max="2606" width="10.875" style="297" customWidth="1"/>
    <col min="2607" max="2607" width="1.125" style="297" customWidth="1"/>
    <col min="2608" max="2608" width="11.375" style="297" customWidth="1"/>
    <col min="2609" max="2611" width="9" style="297" customWidth="1"/>
    <col min="2612" max="2612" width="1.5" style="297" customWidth="1"/>
    <col min="2613" max="2613" width="11.375" style="297" customWidth="1"/>
    <col min="2614" max="2614" width="3.625" style="297" customWidth="1"/>
    <col min="2615" max="2615" width="10.5" style="297" customWidth="1"/>
    <col min="2616" max="2616" width="9.25" style="297" bestFit="1" customWidth="1"/>
    <col min="2617" max="2834" width="8.875" style="297"/>
    <col min="2835" max="2835" width="2.875" style="297" customWidth="1"/>
    <col min="2836" max="2836" width="4.125" style="297" customWidth="1"/>
    <col min="2837" max="2841" width="8.875" style="297"/>
    <col min="2842" max="2842" width="10.5" style="297" customWidth="1"/>
    <col min="2843" max="2846" width="9" style="297" customWidth="1"/>
    <col min="2847" max="2847" width="1.875" style="297" customWidth="1"/>
    <col min="2848" max="2848" width="11.625" style="297" customWidth="1"/>
    <col min="2849" max="2850" width="9" style="297" customWidth="1"/>
    <col min="2851" max="2851" width="1.75" style="297" customWidth="1"/>
    <col min="2852" max="2852" width="10.75" style="297" customWidth="1"/>
    <col min="2853" max="2853" width="1.375" style="297" customWidth="1"/>
    <col min="2854" max="2854" width="13.25" style="297" customWidth="1"/>
    <col min="2855" max="2855" width="1.25" style="297" customWidth="1"/>
    <col min="2856" max="2856" width="12.125" style="297" customWidth="1"/>
    <col min="2857" max="2857" width="1.125" style="297" customWidth="1"/>
    <col min="2858" max="2858" width="14.375" style="297" customWidth="1"/>
    <col min="2859" max="2859" width="1.375" style="297" customWidth="1"/>
    <col min="2860" max="2860" width="12" style="297" customWidth="1"/>
    <col min="2861" max="2861" width="1.375" style="297" customWidth="1"/>
    <col min="2862" max="2862" width="10.875" style="297" customWidth="1"/>
    <col min="2863" max="2863" width="1.125" style="297" customWidth="1"/>
    <col min="2864" max="2864" width="11.375" style="297" customWidth="1"/>
    <col min="2865" max="2867" width="9" style="297" customWidth="1"/>
    <col min="2868" max="2868" width="1.5" style="297" customWidth="1"/>
    <col min="2869" max="2869" width="11.375" style="297" customWidth="1"/>
    <col min="2870" max="2870" width="3.625" style="297" customWidth="1"/>
    <col min="2871" max="2871" width="10.5" style="297" customWidth="1"/>
    <col min="2872" max="2872" width="9.25" style="297" bestFit="1" customWidth="1"/>
    <col min="2873" max="3090" width="8.875" style="297"/>
    <col min="3091" max="3091" width="2.875" style="297" customWidth="1"/>
    <col min="3092" max="3092" width="4.125" style="297" customWidth="1"/>
    <col min="3093" max="3097" width="8.875" style="297"/>
    <col min="3098" max="3098" width="10.5" style="297" customWidth="1"/>
    <col min="3099" max="3102" width="9" style="297" customWidth="1"/>
    <col min="3103" max="3103" width="1.875" style="297" customWidth="1"/>
    <col min="3104" max="3104" width="11.625" style="297" customWidth="1"/>
    <col min="3105" max="3106" width="9" style="297" customWidth="1"/>
    <col min="3107" max="3107" width="1.75" style="297" customWidth="1"/>
    <col min="3108" max="3108" width="10.75" style="297" customWidth="1"/>
    <col min="3109" max="3109" width="1.375" style="297" customWidth="1"/>
    <col min="3110" max="3110" width="13.25" style="297" customWidth="1"/>
    <col min="3111" max="3111" width="1.25" style="297" customWidth="1"/>
    <col min="3112" max="3112" width="12.125" style="297" customWidth="1"/>
    <col min="3113" max="3113" width="1.125" style="297" customWidth="1"/>
    <col min="3114" max="3114" width="14.375" style="297" customWidth="1"/>
    <col min="3115" max="3115" width="1.375" style="297" customWidth="1"/>
    <col min="3116" max="3116" width="12" style="297" customWidth="1"/>
    <col min="3117" max="3117" width="1.375" style="297" customWidth="1"/>
    <col min="3118" max="3118" width="10.875" style="297" customWidth="1"/>
    <col min="3119" max="3119" width="1.125" style="297" customWidth="1"/>
    <col min="3120" max="3120" width="11.375" style="297" customWidth="1"/>
    <col min="3121" max="3123" width="9" style="297" customWidth="1"/>
    <col min="3124" max="3124" width="1.5" style="297" customWidth="1"/>
    <col min="3125" max="3125" width="11.375" style="297" customWidth="1"/>
    <col min="3126" max="3126" width="3.625" style="297" customWidth="1"/>
    <col min="3127" max="3127" width="10.5" style="297" customWidth="1"/>
    <col min="3128" max="3128" width="9.25" style="297" bestFit="1" customWidth="1"/>
    <col min="3129" max="3346" width="8.875" style="297"/>
    <col min="3347" max="3347" width="2.875" style="297" customWidth="1"/>
    <col min="3348" max="3348" width="4.125" style="297" customWidth="1"/>
    <col min="3349" max="3353" width="8.875" style="297"/>
    <col min="3354" max="3354" width="10.5" style="297" customWidth="1"/>
    <col min="3355" max="3358" width="9" style="297" customWidth="1"/>
    <col min="3359" max="3359" width="1.875" style="297" customWidth="1"/>
    <col min="3360" max="3360" width="11.625" style="297" customWidth="1"/>
    <col min="3361" max="3362" width="9" style="297" customWidth="1"/>
    <col min="3363" max="3363" width="1.75" style="297" customWidth="1"/>
    <col min="3364" max="3364" width="10.75" style="297" customWidth="1"/>
    <col min="3365" max="3365" width="1.375" style="297" customWidth="1"/>
    <col min="3366" max="3366" width="13.25" style="297" customWidth="1"/>
    <col min="3367" max="3367" width="1.25" style="297" customWidth="1"/>
    <col min="3368" max="3368" width="12.125" style="297" customWidth="1"/>
    <col min="3369" max="3369" width="1.125" style="297" customWidth="1"/>
    <col min="3370" max="3370" width="14.375" style="297" customWidth="1"/>
    <col min="3371" max="3371" width="1.375" style="297" customWidth="1"/>
    <col min="3372" max="3372" width="12" style="297" customWidth="1"/>
    <col min="3373" max="3373" width="1.375" style="297" customWidth="1"/>
    <col min="3374" max="3374" width="10.875" style="297" customWidth="1"/>
    <col min="3375" max="3375" width="1.125" style="297" customWidth="1"/>
    <col min="3376" max="3376" width="11.375" style="297" customWidth="1"/>
    <col min="3377" max="3379" width="9" style="297" customWidth="1"/>
    <col min="3380" max="3380" width="1.5" style="297" customWidth="1"/>
    <col min="3381" max="3381" width="11.375" style="297" customWidth="1"/>
    <col min="3382" max="3382" width="3.625" style="297" customWidth="1"/>
    <col min="3383" max="3383" width="10.5" style="297" customWidth="1"/>
    <col min="3384" max="3384" width="9.25" style="297" bestFit="1" customWidth="1"/>
    <col min="3385" max="3602" width="8.875" style="297"/>
    <col min="3603" max="3603" width="2.875" style="297" customWidth="1"/>
    <col min="3604" max="3604" width="4.125" style="297" customWidth="1"/>
    <col min="3605" max="3609" width="8.875" style="297"/>
    <col min="3610" max="3610" width="10.5" style="297" customWidth="1"/>
    <col min="3611" max="3614" width="9" style="297" customWidth="1"/>
    <col min="3615" max="3615" width="1.875" style="297" customWidth="1"/>
    <col min="3616" max="3616" width="11.625" style="297" customWidth="1"/>
    <col min="3617" max="3618" width="9" style="297" customWidth="1"/>
    <col min="3619" max="3619" width="1.75" style="297" customWidth="1"/>
    <col min="3620" max="3620" width="10.75" style="297" customWidth="1"/>
    <col min="3621" max="3621" width="1.375" style="297" customWidth="1"/>
    <col min="3622" max="3622" width="13.25" style="297" customWidth="1"/>
    <col min="3623" max="3623" width="1.25" style="297" customWidth="1"/>
    <col min="3624" max="3624" width="12.125" style="297" customWidth="1"/>
    <col min="3625" max="3625" width="1.125" style="297" customWidth="1"/>
    <col min="3626" max="3626" width="14.375" style="297" customWidth="1"/>
    <col min="3627" max="3627" width="1.375" style="297" customWidth="1"/>
    <col min="3628" max="3628" width="12" style="297" customWidth="1"/>
    <col min="3629" max="3629" width="1.375" style="297" customWidth="1"/>
    <col min="3630" max="3630" width="10.875" style="297" customWidth="1"/>
    <col min="3631" max="3631" width="1.125" style="297" customWidth="1"/>
    <col min="3632" max="3632" width="11.375" style="297" customWidth="1"/>
    <col min="3633" max="3635" width="9" style="297" customWidth="1"/>
    <col min="3636" max="3636" width="1.5" style="297" customWidth="1"/>
    <col min="3637" max="3637" width="11.375" style="297" customWidth="1"/>
    <col min="3638" max="3638" width="3.625" style="297" customWidth="1"/>
    <col min="3639" max="3639" width="10.5" style="297" customWidth="1"/>
    <col min="3640" max="3640" width="9.25" style="297" bestFit="1" customWidth="1"/>
    <col min="3641" max="3858" width="8.875" style="297"/>
    <col min="3859" max="3859" width="2.875" style="297" customWidth="1"/>
    <col min="3860" max="3860" width="4.125" style="297" customWidth="1"/>
    <col min="3861" max="3865" width="8.875" style="297"/>
    <col min="3866" max="3866" width="10.5" style="297" customWidth="1"/>
    <col min="3867" max="3870" width="9" style="297" customWidth="1"/>
    <col min="3871" max="3871" width="1.875" style="297" customWidth="1"/>
    <col min="3872" max="3872" width="11.625" style="297" customWidth="1"/>
    <col min="3873" max="3874" width="9" style="297" customWidth="1"/>
    <col min="3875" max="3875" width="1.75" style="297" customWidth="1"/>
    <col min="3876" max="3876" width="10.75" style="297" customWidth="1"/>
    <col min="3877" max="3877" width="1.375" style="297" customWidth="1"/>
    <col min="3878" max="3878" width="13.25" style="297" customWidth="1"/>
    <col min="3879" max="3879" width="1.25" style="297" customWidth="1"/>
    <col min="3880" max="3880" width="12.125" style="297" customWidth="1"/>
    <col min="3881" max="3881" width="1.125" style="297" customWidth="1"/>
    <col min="3882" max="3882" width="14.375" style="297" customWidth="1"/>
    <col min="3883" max="3883" width="1.375" style="297" customWidth="1"/>
    <col min="3884" max="3884" width="12" style="297" customWidth="1"/>
    <col min="3885" max="3885" width="1.375" style="297" customWidth="1"/>
    <col min="3886" max="3886" width="10.875" style="297" customWidth="1"/>
    <col min="3887" max="3887" width="1.125" style="297" customWidth="1"/>
    <col min="3888" max="3888" width="11.375" style="297" customWidth="1"/>
    <col min="3889" max="3891" width="9" style="297" customWidth="1"/>
    <col min="3892" max="3892" width="1.5" style="297" customWidth="1"/>
    <col min="3893" max="3893" width="11.375" style="297" customWidth="1"/>
    <col min="3894" max="3894" width="3.625" style="297" customWidth="1"/>
    <col min="3895" max="3895" width="10.5" style="297" customWidth="1"/>
    <col min="3896" max="3896" width="9.25" style="297" bestFit="1" customWidth="1"/>
    <col min="3897" max="4114" width="8.875" style="297"/>
    <col min="4115" max="4115" width="2.875" style="297" customWidth="1"/>
    <col min="4116" max="4116" width="4.125" style="297" customWidth="1"/>
    <col min="4117" max="4121" width="8.875" style="297"/>
    <col min="4122" max="4122" width="10.5" style="297" customWidth="1"/>
    <col min="4123" max="4126" width="9" style="297" customWidth="1"/>
    <col min="4127" max="4127" width="1.875" style="297" customWidth="1"/>
    <col min="4128" max="4128" width="11.625" style="297" customWidth="1"/>
    <col min="4129" max="4130" width="9" style="297" customWidth="1"/>
    <col min="4131" max="4131" width="1.75" style="297" customWidth="1"/>
    <col min="4132" max="4132" width="10.75" style="297" customWidth="1"/>
    <col min="4133" max="4133" width="1.375" style="297" customWidth="1"/>
    <col min="4134" max="4134" width="13.25" style="297" customWidth="1"/>
    <col min="4135" max="4135" width="1.25" style="297" customWidth="1"/>
    <col min="4136" max="4136" width="12.125" style="297" customWidth="1"/>
    <col min="4137" max="4137" width="1.125" style="297" customWidth="1"/>
    <col min="4138" max="4138" width="14.375" style="297" customWidth="1"/>
    <col min="4139" max="4139" width="1.375" style="297" customWidth="1"/>
    <col min="4140" max="4140" width="12" style="297" customWidth="1"/>
    <col min="4141" max="4141" width="1.375" style="297" customWidth="1"/>
    <col min="4142" max="4142" width="10.875" style="297" customWidth="1"/>
    <col min="4143" max="4143" width="1.125" style="297" customWidth="1"/>
    <col min="4144" max="4144" width="11.375" style="297" customWidth="1"/>
    <col min="4145" max="4147" width="9" style="297" customWidth="1"/>
    <col min="4148" max="4148" width="1.5" style="297" customWidth="1"/>
    <col min="4149" max="4149" width="11.375" style="297" customWidth="1"/>
    <col min="4150" max="4150" width="3.625" style="297" customWidth="1"/>
    <col min="4151" max="4151" width="10.5" style="297" customWidth="1"/>
    <col min="4152" max="4152" width="9.25" style="297" bestFit="1" customWidth="1"/>
    <col min="4153" max="4370" width="8.875" style="297"/>
    <col min="4371" max="4371" width="2.875" style="297" customWidth="1"/>
    <col min="4372" max="4372" width="4.125" style="297" customWidth="1"/>
    <col min="4373" max="4377" width="8.875" style="297"/>
    <col min="4378" max="4378" width="10.5" style="297" customWidth="1"/>
    <col min="4379" max="4382" width="9" style="297" customWidth="1"/>
    <col min="4383" max="4383" width="1.875" style="297" customWidth="1"/>
    <col min="4384" max="4384" width="11.625" style="297" customWidth="1"/>
    <col min="4385" max="4386" width="9" style="297" customWidth="1"/>
    <col min="4387" max="4387" width="1.75" style="297" customWidth="1"/>
    <col min="4388" max="4388" width="10.75" style="297" customWidth="1"/>
    <col min="4389" max="4389" width="1.375" style="297" customWidth="1"/>
    <col min="4390" max="4390" width="13.25" style="297" customWidth="1"/>
    <col min="4391" max="4391" width="1.25" style="297" customWidth="1"/>
    <col min="4392" max="4392" width="12.125" style="297" customWidth="1"/>
    <col min="4393" max="4393" width="1.125" style="297" customWidth="1"/>
    <col min="4394" max="4394" width="14.375" style="297" customWidth="1"/>
    <col min="4395" max="4395" width="1.375" style="297" customWidth="1"/>
    <col min="4396" max="4396" width="12" style="297" customWidth="1"/>
    <col min="4397" max="4397" width="1.375" style="297" customWidth="1"/>
    <col min="4398" max="4398" width="10.875" style="297" customWidth="1"/>
    <col min="4399" max="4399" width="1.125" style="297" customWidth="1"/>
    <col min="4400" max="4400" width="11.375" style="297" customWidth="1"/>
    <col min="4401" max="4403" width="9" style="297" customWidth="1"/>
    <col min="4404" max="4404" width="1.5" style="297" customWidth="1"/>
    <col min="4405" max="4405" width="11.375" style="297" customWidth="1"/>
    <col min="4406" max="4406" width="3.625" style="297" customWidth="1"/>
    <col min="4407" max="4407" width="10.5" style="297" customWidth="1"/>
    <col min="4408" max="4408" width="9.25" style="297" bestFit="1" customWidth="1"/>
    <col min="4409" max="4626" width="8.875" style="297"/>
    <col min="4627" max="4627" width="2.875" style="297" customWidth="1"/>
    <col min="4628" max="4628" width="4.125" style="297" customWidth="1"/>
    <col min="4629" max="4633" width="8.875" style="297"/>
    <col min="4634" max="4634" width="10.5" style="297" customWidth="1"/>
    <col min="4635" max="4638" width="9" style="297" customWidth="1"/>
    <col min="4639" max="4639" width="1.875" style="297" customWidth="1"/>
    <col min="4640" max="4640" width="11.625" style="297" customWidth="1"/>
    <col min="4641" max="4642" width="9" style="297" customWidth="1"/>
    <col min="4643" max="4643" width="1.75" style="297" customWidth="1"/>
    <col min="4644" max="4644" width="10.75" style="297" customWidth="1"/>
    <col min="4645" max="4645" width="1.375" style="297" customWidth="1"/>
    <col min="4646" max="4646" width="13.25" style="297" customWidth="1"/>
    <col min="4647" max="4647" width="1.25" style="297" customWidth="1"/>
    <col min="4648" max="4648" width="12.125" style="297" customWidth="1"/>
    <col min="4649" max="4649" width="1.125" style="297" customWidth="1"/>
    <col min="4650" max="4650" width="14.375" style="297" customWidth="1"/>
    <col min="4651" max="4651" width="1.375" style="297" customWidth="1"/>
    <col min="4652" max="4652" width="12" style="297" customWidth="1"/>
    <col min="4653" max="4653" width="1.375" style="297" customWidth="1"/>
    <col min="4654" max="4654" width="10.875" style="297" customWidth="1"/>
    <col min="4655" max="4655" width="1.125" style="297" customWidth="1"/>
    <col min="4656" max="4656" width="11.375" style="297" customWidth="1"/>
    <col min="4657" max="4659" width="9" style="297" customWidth="1"/>
    <col min="4660" max="4660" width="1.5" style="297" customWidth="1"/>
    <col min="4661" max="4661" width="11.375" style="297" customWidth="1"/>
    <col min="4662" max="4662" width="3.625" style="297" customWidth="1"/>
    <col min="4663" max="4663" width="10.5" style="297" customWidth="1"/>
    <col min="4664" max="4664" width="9.25" style="297" bestFit="1" customWidth="1"/>
    <col min="4665" max="4882" width="8.875" style="297"/>
    <col min="4883" max="4883" width="2.875" style="297" customWidth="1"/>
    <col min="4884" max="4884" width="4.125" style="297" customWidth="1"/>
    <col min="4885" max="4889" width="8.875" style="297"/>
    <col min="4890" max="4890" width="10.5" style="297" customWidth="1"/>
    <col min="4891" max="4894" width="9" style="297" customWidth="1"/>
    <col min="4895" max="4895" width="1.875" style="297" customWidth="1"/>
    <col min="4896" max="4896" width="11.625" style="297" customWidth="1"/>
    <col min="4897" max="4898" width="9" style="297" customWidth="1"/>
    <col min="4899" max="4899" width="1.75" style="297" customWidth="1"/>
    <col min="4900" max="4900" width="10.75" style="297" customWidth="1"/>
    <col min="4901" max="4901" width="1.375" style="297" customWidth="1"/>
    <col min="4902" max="4902" width="13.25" style="297" customWidth="1"/>
    <col min="4903" max="4903" width="1.25" style="297" customWidth="1"/>
    <col min="4904" max="4904" width="12.125" style="297" customWidth="1"/>
    <col min="4905" max="4905" width="1.125" style="297" customWidth="1"/>
    <col min="4906" max="4906" width="14.375" style="297" customWidth="1"/>
    <col min="4907" max="4907" width="1.375" style="297" customWidth="1"/>
    <col min="4908" max="4908" width="12" style="297" customWidth="1"/>
    <col min="4909" max="4909" width="1.375" style="297" customWidth="1"/>
    <col min="4910" max="4910" width="10.875" style="297" customWidth="1"/>
    <col min="4911" max="4911" width="1.125" style="297" customWidth="1"/>
    <col min="4912" max="4912" width="11.375" style="297" customWidth="1"/>
    <col min="4913" max="4915" width="9" style="297" customWidth="1"/>
    <col min="4916" max="4916" width="1.5" style="297" customWidth="1"/>
    <col min="4917" max="4917" width="11.375" style="297" customWidth="1"/>
    <col min="4918" max="4918" width="3.625" style="297" customWidth="1"/>
    <col min="4919" max="4919" width="10.5" style="297" customWidth="1"/>
    <col min="4920" max="4920" width="9.25" style="297" bestFit="1" customWidth="1"/>
    <col min="4921" max="5138" width="8.875" style="297"/>
    <col min="5139" max="5139" width="2.875" style="297" customWidth="1"/>
    <col min="5140" max="5140" width="4.125" style="297" customWidth="1"/>
    <col min="5141" max="5145" width="8.875" style="297"/>
    <col min="5146" max="5146" width="10.5" style="297" customWidth="1"/>
    <col min="5147" max="5150" width="9" style="297" customWidth="1"/>
    <col min="5151" max="5151" width="1.875" style="297" customWidth="1"/>
    <col min="5152" max="5152" width="11.625" style="297" customWidth="1"/>
    <col min="5153" max="5154" width="9" style="297" customWidth="1"/>
    <col min="5155" max="5155" width="1.75" style="297" customWidth="1"/>
    <col min="5156" max="5156" width="10.75" style="297" customWidth="1"/>
    <col min="5157" max="5157" width="1.375" style="297" customWidth="1"/>
    <col min="5158" max="5158" width="13.25" style="297" customWidth="1"/>
    <col min="5159" max="5159" width="1.25" style="297" customWidth="1"/>
    <col min="5160" max="5160" width="12.125" style="297" customWidth="1"/>
    <col min="5161" max="5161" width="1.125" style="297" customWidth="1"/>
    <col min="5162" max="5162" width="14.375" style="297" customWidth="1"/>
    <col min="5163" max="5163" width="1.375" style="297" customWidth="1"/>
    <col min="5164" max="5164" width="12" style="297" customWidth="1"/>
    <col min="5165" max="5165" width="1.375" style="297" customWidth="1"/>
    <col min="5166" max="5166" width="10.875" style="297" customWidth="1"/>
    <col min="5167" max="5167" width="1.125" style="297" customWidth="1"/>
    <col min="5168" max="5168" width="11.375" style="297" customWidth="1"/>
    <col min="5169" max="5171" width="9" style="297" customWidth="1"/>
    <col min="5172" max="5172" width="1.5" style="297" customWidth="1"/>
    <col min="5173" max="5173" width="11.375" style="297" customWidth="1"/>
    <col min="5174" max="5174" width="3.625" style="297" customWidth="1"/>
    <col min="5175" max="5175" width="10.5" style="297" customWidth="1"/>
    <col min="5176" max="5176" width="9.25" style="297" bestFit="1" customWidth="1"/>
    <col min="5177" max="5394" width="8.875" style="297"/>
    <col min="5395" max="5395" width="2.875" style="297" customWidth="1"/>
    <col min="5396" max="5396" width="4.125" style="297" customWidth="1"/>
    <col min="5397" max="5401" width="8.875" style="297"/>
    <col min="5402" max="5402" width="10.5" style="297" customWidth="1"/>
    <col min="5403" max="5406" width="9" style="297" customWidth="1"/>
    <col min="5407" max="5407" width="1.875" style="297" customWidth="1"/>
    <col min="5408" max="5408" width="11.625" style="297" customWidth="1"/>
    <col min="5409" max="5410" width="9" style="297" customWidth="1"/>
    <col min="5411" max="5411" width="1.75" style="297" customWidth="1"/>
    <col min="5412" max="5412" width="10.75" style="297" customWidth="1"/>
    <col min="5413" max="5413" width="1.375" style="297" customWidth="1"/>
    <col min="5414" max="5414" width="13.25" style="297" customWidth="1"/>
    <col min="5415" max="5415" width="1.25" style="297" customWidth="1"/>
    <col min="5416" max="5416" width="12.125" style="297" customWidth="1"/>
    <col min="5417" max="5417" width="1.125" style="297" customWidth="1"/>
    <col min="5418" max="5418" width="14.375" style="297" customWidth="1"/>
    <col min="5419" max="5419" width="1.375" style="297" customWidth="1"/>
    <col min="5420" max="5420" width="12" style="297" customWidth="1"/>
    <col min="5421" max="5421" width="1.375" style="297" customWidth="1"/>
    <col min="5422" max="5422" width="10.875" style="297" customWidth="1"/>
    <col min="5423" max="5423" width="1.125" style="297" customWidth="1"/>
    <col min="5424" max="5424" width="11.375" style="297" customWidth="1"/>
    <col min="5425" max="5427" width="9" style="297" customWidth="1"/>
    <col min="5428" max="5428" width="1.5" style="297" customWidth="1"/>
    <col min="5429" max="5429" width="11.375" style="297" customWidth="1"/>
    <col min="5430" max="5430" width="3.625" style="297" customWidth="1"/>
    <col min="5431" max="5431" width="10.5" style="297" customWidth="1"/>
    <col min="5432" max="5432" width="9.25" style="297" bestFit="1" customWidth="1"/>
    <col min="5433" max="5650" width="8.875" style="297"/>
    <col min="5651" max="5651" width="2.875" style="297" customWidth="1"/>
    <col min="5652" max="5652" width="4.125" style="297" customWidth="1"/>
    <col min="5653" max="5657" width="8.875" style="297"/>
    <col min="5658" max="5658" width="10.5" style="297" customWidth="1"/>
    <col min="5659" max="5662" width="9" style="297" customWidth="1"/>
    <col min="5663" max="5663" width="1.875" style="297" customWidth="1"/>
    <col min="5664" max="5664" width="11.625" style="297" customWidth="1"/>
    <col min="5665" max="5666" width="9" style="297" customWidth="1"/>
    <col min="5667" max="5667" width="1.75" style="297" customWidth="1"/>
    <col min="5668" max="5668" width="10.75" style="297" customWidth="1"/>
    <col min="5669" max="5669" width="1.375" style="297" customWidth="1"/>
    <col min="5670" max="5670" width="13.25" style="297" customWidth="1"/>
    <col min="5671" max="5671" width="1.25" style="297" customWidth="1"/>
    <col min="5672" max="5672" width="12.125" style="297" customWidth="1"/>
    <col min="5673" max="5673" width="1.125" style="297" customWidth="1"/>
    <col min="5674" max="5674" width="14.375" style="297" customWidth="1"/>
    <col min="5675" max="5675" width="1.375" style="297" customWidth="1"/>
    <col min="5676" max="5676" width="12" style="297" customWidth="1"/>
    <col min="5677" max="5677" width="1.375" style="297" customWidth="1"/>
    <col min="5678" max="5678" width="10.875" style="297" customWidth="1"/>
    <col min="5679" max="5679" width="1.125" style="297" customWidth="1"/>
    <col min="5680" max="5680" width="11.375" style="297" customWidth="1"/>
    <col min="5681" max="5683" width="9" style="297" customWidth="1"/>
    <col min="5684" max="5684" width="1.5" style="297" customWidth="1"/>
    <col min="5685" max="5685" width="11.375" style="297" customWidth="1"/>
    <col min="5686" max="5686" width="3.625" style="297" customWidth="1"/>
    <col min="5687" max="5687" width="10.5" style="297" customWidth="1"/>
    <col min="5688" max="5688" width="9.25" style="297" bestFit="1" customWidth="1"/>
    <col min="5689" max="5906" width="8.875" style="297"/>
    <col min="5907" max="5907" width="2.875" style="297" customWidth="1"/>
    <col min="5908" max="5908" width="4.125" style="297" customWidth="1"/>
    <col min="5909" max="5913" width="8.875" style="297"/>
    <col min="5914" max="5914" width="10.5" style="297" customWidth="1"/>
    <col min="5915" max="5918" width="9" style="297" customWidth="1"/>
    <col min="5919" max="5919" width="1.875" style="297" customWidth="1"/>
    <col min="5920" max="5920" width="11.625" style="297" customWidth="1"/>
    <col min="5921" max="5922" width="9" style="297" customWidth="1"/>
    <col min="5923" max="5923" width="1.75" style="297" customWidth="1"/>
    <col min="5924" max="5924" width="10.75" style="297" customWidth="1"/>
    <col min="5925" max="5925" width="1.375" style="297" customWidth="1"/>
    <col min="5926" max="5926" width="13.25" style="297" customWidth="1"/>
    <col min="5927" max="5927" width="1.25" style="297" customWidth="1"/>
    <col min="5928" max="5928" width="12.125" style="297" customWidth="1"/>
    <col min="5929" max="5929" width="1.125" style="297" customWidth="1"/>
    <col min="5930" max="5930" width="14.375" style="297" customWidth="1"/>
    <col min="5931" max="5931" width="1.375" style="297" customWidth="1"/>
    <col min="5932" max="5932" width="12" style="297" customWidth="1"/>
    <col min="5933" max="5933" width="1.375" style="297" customWidth="1"/>
    <col min="5934" max="5934" width="10.875" style="297" customWidth="1"/>
    <col min="5935" max="5935" width="1.125" style="297" customWidth="1"/>
    <col min="5936" max="5936" width="11.375" style="297" customWidth="1"/>
    <col min="5937" max="5939" width="9" style="297" customWidth="1"/>
    <col min="5940" max="5940" width="1.5" style="297" customWidth="1"/>
    <col min="5941" max="5941" width="11.375" style="297" customWidth="1"/>
    <col min="5942" max="5942" width="3.625" style="297" customWidth="1"/>
    <col min="5943" max="5943" width="10.5" style="297" customWidth="1"/>
    <col min="5944" max="5944" width="9.25" style="297" bestFit="1" customWidth="1"/>
    <col min="5945" max="6162" width="8.875" style="297"/>
    <col min="6163" max="6163" width="2.875" style="297" customWidth="1"/>
    <col min="6164" max="6164" width="4.125" style="297" customWidth="1"/>
    <col min="6165" max="6169" width="8.875" style="297"/>
    <col min="6170" max="6170" width="10.5" style="297" customWidth="1"/>
    <col min="6171" max="6174" width="9" style="297" customWidth="1"/>
    <col min="6175" max="6175" width="1.875" style="297" customWidth="1"/>
    <col min="6176" max="6176" width="11.625" style="297" customWidth="1"/>
    <col min="6177" max="6178" width="9" style="297" customWidth="1"/>
    <col min="6179" max="6179" width="1.75" style="297" customWidth="1"/>
    <col min="6180" max="6180" width="10.75" style="297" customWidth="1"/>
    <col min="6181" max="6181" width="1.375" style="297" customWidth="1"/>
    <col min="6182" max="6182" width="13.25" style="297" customWidth="1"/>
    <col min="6183" max="6183" width="1.25" style="297" customWidth="1"/>
    <col min="6184" max="6184" width="12.125" style="297" customWidth="1"/>
    <col min="6185" max="6185" width="1.125" style="297" customWidth="1"/>
    <col min="6186" max="6186" width="14.375" style="297" customWidth="1"/>
    <col min="6187" max="6187" width="1.375" style="297" customWidth="1"/>
    <col min="6188" max="6188" width="12" style="297" customWidth="1"/>
    <col min="6189" max="6189" width="1.375" style="297" customWidth="1"/>
    <col min="6190" max="6190" width="10.875" style="297" customWidth="1"/>
    <col min="6191" max="6191" width="1.125" style="297" customWidth="1"/>
    <col min="6192" max="6192" width="11.375" style="297" customWidth="1"/>
    <col min="6193" max="6195" width="9" style="297" customWidth="1"/>
    <col min="6196" max="6196" width="1.5" style="297" customWidth="1"/>
    <col min="6197" max="6197" width="11.375" style="297" customWidth="1"/>
    <col min="6198" max="6198" width="3.625" style="297" customWidth="1"/>
    <col min="6199" max="6199" width="10.5" style="297" customWidth="1"/>
    <col min="6200" max="6200" width="9.25" style="297" bestFit="1" customWidth="1"/>
    <col min="6201" max="6418" width="8.875" style="297"/>
    <col min="6419" max="6419" width="2.875" style="297" customWidth="1"/>
    <col min="6420" max="6420" width="4.125" style="297" customWidth="1"/>
    <col min="6421" max="6425" width="8.875" style="297"/>
    <col min="6426" max="6426" width="10.5" style="297" customWidth="1"/>
    <col min="6427" max="6430" width="9" style="297" customWidth="1"/>
    <col min="6431" max="6431" width="1.875" style="297" customWidth="1"/>
    <col min="6432" max="6432" width="11.625" style="297" customWidth="1"/>
    <col min="6433" max="6434" width="9" style="297" customWidth="1"/>
    <col min="6435" max="6435" width="1.75" style="297" customWidth="1"/>
    <col min="6436" max="6436" width="10.75" style="297" customWidth="1"/>
    <col min="6437" max="6437" width="1.375" style="297" customWidth="1"/>
    <col min="6438" max="6438" width="13.25" style="297" customWidth="1"/>
    <col min="6439" max="6439" width="1.25" style="297" customWidth="1"/>
    <col min="6440" max="6440" width="12.125" style="297" customWidth="1"/>
    <col min="6441" max="6441" width="1.125" style="297" customWidth="1"/>
    <col min="6442" max="6442" width="14.375" style="297" customWidth="1"/>
    <col min="6443" max="6443" width="1.375" style="297" customWidth="1"/>
    <col min="6444" max="6444" width="12" style="297" customWidth="1"/>
    <col min="6445" max="6445" width="1.375" style="297" customWidth="1"/>
    <col min="6446" max="6446" width="10.875" style="297" customWidth="1"/>
    <col min="6447" max="6447" width="1.125" style="297" customWidth="1"/>
    <col min="6448" max="6448" width="11.375" style="297" customWidth="1"/>
    <col min="6449" max="6451" width="9" style="297" customWidth="1"/>
    <col min="6452" max="6452" width="1.5" style="297" customWidth="1"/>
    <col min="6453" max="6453" width="11.375" style="297" customWidth="1"/>
    <col min="6454" max="6454" width="3.625" style="297" customWidth="1"/>
    <col min="6455" max="6455" width="10.5" style="297" customWidth="1"/>
    <col min="6456" max="6456" width="9.25" style="297" bestFit="1" customWidth="1"/>
    <col min="6457" max="6674" width="8.875" style="297"/>
    <col min="6675" max="6675" width="2.875" style="297" customWidth="1"/>
    <col min="6676" max="6676" width="4.125" style="297" customWidth="1"/>
    <col min="6677" max="6681" width="8.875" style="297"/>
    <col min="6682" max="6682" width="10.5" style="297" customWidth="1"/>
    <col min="6683" max="6686" width="9" style="297" customWidth="1"/>
    <col min="6687" max="6687" width="1.875" style="297" customWidth="1"/>
    <col min="6688" max="6688" width="11.625" style="297" customWidth="1"/>
    <col min="6689" max="6690" width="9" style="297" customWidth="1"/>
    <col min="6691" max="6691" width="1.75" style="297" customWidth="1"/>
    <col min="6692" max="6692" width="10.75" style="297" customWidth="1"/>
    <col min="6693" max="6693" width="1.375" style="297" customWidth="1"/>
    <col min="6694" max="6694" width="13.25" style="297" customWidth="1"/>
    <col min="6695" max="6695" width="1.25" style="297" customWidth="1"/>
    <col min="6696" max="6696" width="12.125" style="297" customWidth="1"/>
    <col min="6697" max="6697" width="1.125" style="297" customWidth="1"/>
    <col min="6698" max="6698" width="14.375" style="297" customWidth="1"/>
    <col min="6699" max="6699" width="1.375" style="297" customWidth="1"/>
    <col min="6700" max="6700" width="12" style="297" customWidth="1"/>
    <col min="6701" max="6701" width="1.375" style="297" customWidth="1"/>
    <col min="6702" max="6702" width="10.875" style="297" customWidth="1"/>
    <col min="6703" max="6703" width="1.125" style="297" customWidth="1"/>
    <col min="6704" max="6704" width="11.375" style="297" customWidth="1"/>
    <col min="6705" max="6707" width="9" style="297" customWidth="1"/>
    <col min="6708" max="6708" width="1.5" style="297" customWidth="1"/>
    <col min="6709" max="6709" width="11.375" style="297" customWidth="1"/>
    <col min="6710" max="6710" width="3.625" style="297" customWidth="1"/>
    <col min="6711" max="6711" width="10.5" style="297" customWidth="1"/>
    <col min="6712" max="6712" width="9.25" style="297" bestFit="1" customWidth="1"/>
    <col min="6713" max="6930" width="8.875" style="297"/>
    <col min="6931" max="6931" width="2.875" style="297" customWidth="1"/>
    <col min="6932" max="6932" width="4.125" style="297" customWidth="1"/>
    <col min="6933" max="6937" width="8.875" style="297"/>
    <col min="6938" max="6938" width="10.5" style="297" customWidth="1"/>
    <col min="6939" max="6942" width="9" style="297" customWidth="1"/>
    <col min="6943" max="6943" width="1.875" style="297" customWidth="1"/>
    <col min="6944" max="6944" width="11.625" style="297" customWidth="1"/>
    <col min="6945" max="6946" width="9" style="297" customWidth="1"/>
    <col min="6947" max="6947" width="1.75" style="297" customWidth="1"/>
    <col min="6948" max="6948" width="10.75" style="297" customWidth="1"/>
    <col min="6949" max="6949" width="1.375" style="297" customWidth="1"/>
    <col min="6950" max="6950" width="13.25" style="297" customWidth="1"/>
    <col min="6951" max="6951" width="1.25" style="297" customWidth="1"/>
    <col min="6952" max="6952" width="12.125" style="297" customWidth="1"/>
    <col min="6953" max="6953" width="1.125" style="297" customWidth="1"/>
    <col min="6954" max="6954" width="14.375" style="297" customWidth="1"/>
    <col min="6955" max="6955" width="1.375" style="297" customWidth="1"/>
    <col min="6956" max="6956" width="12" style="297" customWidth="1"/>
    <col min="6957" max="6957" width="1.375" style="297" customWidth="1"/>
    <col min="6958" max="6958" width="10.875" style="297" customWidth="1"/>
    <col min="6959" max="6959" width="1.125" style="297" customWidth="1"/>
    <col min="6960" max="6960" width="11.375" style="297" customWidth="1"/>
    <col min="6961" max="6963" width="9" style="297" customWidth="1"/>
    <col min="6964" max="6964" width="1.5" style="297" customWidth="1"/>
    <col min="6965" max="6965" width="11.375" style="297" customWidth="1"/>
    <col min="6966" max="6966" width="3.625" style="297" customWidth="1"/>
    <col min="6967" max="6967" width="10.5" style="297" customWidth="1"/>
    <col min="6968" max="6968" width="9.25" style="297" bestFit="1" customWidth="1"/>
    <col min="6969" max="7186" width="8.875" style="297"/>
    <col min="7187" max="7187" width="2.875" style="297" customWidth="1"/>
    <col min="7188" max="7188" width="4.125" style="297" customWidth="1"/>
    <col min="7189" max="7193" width="8.875" style="297"/>
    <col min="7194" max="7194" width="10.5" style="297" customWidth="1"/>
    <col min="7195" max="7198" width="9" style="297" customWidth="1"/>
    <col min="7199" max="7199" width="1.875" style="297" customWidth="1"/>
    <col min="7200" max="7200" width="11.625" style="297" customWidth="1"/>
    <col min="7201" max="7202" width="9" style="297" customWidth="1"/>
    <col min="7203" max="7203" width="1.75" style="297" customWidth="1"/>
    <col min="7204" max="7204" width="10.75" style="297" customWidth="1"/>
    <col min="7205" max="7205" width="1.375" style="297" customWidth="1"/>
    <col min="7206" max="7206" width="13.25" style="297" customWidth="1"/>
    <col min="7207" max="7207" width="1.25" style="297" customWidth="1"/>
    <col min="7208" max="7208" width="12.125" style="297" customWidth="1"/>
    <col min="7209" max="7209" width="1.125" style="297" customWidth="1"/>
    <col min="7210" max="7210" width="14.375" style="297" customWidth="1"/>
    <col min="7211" max="7211" width="1.375" style="297" customWidth="1"/>
    <col min="7212" max="7212" width="12" style="297" customWidth="1"/>
    <col min="7213" max="7213" width="1.375" style="297" customWidth="1"/>
    <col min="7214" max="7214" width="10.875" style="297" customWidth="1"/>
    <col min="7215" max="7215" width="1.125" style="297" customWidth="1"/>
    <col min="7216" max="7216" width="11.375" style="297" customWidth="1"/>
    <col min="7217" max="7219" width="9" style="297" customWidth="1"/>
    <col min="7220" max="7220" width="1.5" style="297" customWidth="1"/>
    <col min="7221" max="7221" width="11.375" style="297" customWidth="1"/>
    <col min="7222" max="7222" width="3.625" style="297" customWidth="1"/>
    <col min="7223" max="7223" width="10.5" style="297" customWidth="1"/>
    <col min="7224" max="7224" width="9.25" style="297" bestFit="1" customWidth="1"/>
    <col min="7225" max="7442" width="8.875" style="297"/>
    <col min="7443" max="7443" width="2.875" style="297" customWidth="1"/>
    <col min="7444" max="7444" width="4.125" style="297" customWidth="1"/>
    <col min="7445" max="7449" width="8.875" style="297"/>
    <col min="7450" max="7450" width="10.5" style="297" customWidth="1"/>
    <col min="7451" max="7454" width="9" style="297" customWidth="1"/>
    <col min="7455" max="7455" width="1.875" style="297" customWidth="1"/>
    <col min="7456" max="7456" width="11.625" style="297" customWidth="1"/>
    <col min="7457" max="7458" width="9" style="297" customWidth="1"/>
    <col min="7459" max="7459" width="1.75" style="297" customWidth="1"/>
    <col min="7460" max="7460" width="10.75" style="297" customWidth="1"/>
    <col min="7461" max="7461" width="1.375" style="297" customWidth="1"/>
    <col min="7462" max="7462" width="13.25" style="297" customWidth="1"/>
    <col min="7463" max="7463" width="1.25" style="297" customWidth="1"/>
    <col min="7464" max="7464" width="12.125" style="297" customWidth="1"/>
    <col min="7465" max="7465" width="1.125" style="297" customWidth="1"/>
    <col min="7466" max="7466" width="14.375" style="297" customWidth="1"/>
    <col min="7467" max="7467" width="1.375" style="297" customWidth="1"/>
    <col min="7468" max="7468" width="12" style="297" customWidth="1"/>
    <col min="7469" max="7469" width="1.375" style="297" customWidth="1"/>
    <col min="7470" max="7470" width="10.875" style="297" customWidth="1"/>
    <col min="7471" max="7471" width="1.125" style="297" customWidth="1"/>
    <col min="7472" max="7472" width="11.375" style="297" customWidth="1"/>
    <col min="7473" max="7475" width="9" style="297" customWidth="1"/>
    <col min="7476" max="7476" width="1.5" style="297" customWidth="1"/>
    <col min="7477" max="7477" width="11.375" style="297" customWidth="1"/>
    <col min="7478" max="7478" width="3.625" style="297" customWidth="1"/>
    <col min="7479" max="7479" width="10.5" style="297" customWidth="1"/>
    <col min="7480" max="7480" width="9.25" style="297" bestFit="1" customWidth="1"/>
    <col min="7481" max="7698" width="8.875" style="297"/>
    <col min="7699" max="7699" width="2.875" style="297" customWidth="1"/>
    <col min="7700" max="7700" width="4.125" style="297" customWidth="1"/>
    <col min="7701" max="7705" width="8.875" style="297"/>
    <col min="7706" max="7706" width="10.5" style="297" customWidth="1"/>
    <col min="7707" max="7710" width="9" style="297" customWidth="1"/>
    <col min="7711" max="7711" width="1.875" style="297" customWidth="1"/>
    <col min="7712" max="7712" width="11.625" style="297" customWidth="1"/>
    <col min="7713" max="7714" width="9" style="297" customWidth="1"/>
    <col min="7715" max="7715" width="1.75" style="297" customWidth="1"/>
    <col min="7716" max="7716" width="10.75" style="297" customWidth="1"/>
    <col min="7717" max="7717" width="1.375" style="297" customWidth="1"/>
    <col min="7718" max="7718" width="13.25" style="297" customWidth="1"/>
    <col min="7719" max="7719" width="1.25" style="297" customWidth="1"/>
    <col min="7720" max="7720" width="12.125" style="297" customWidth="1"/>
    <col min="7721" max="7721" width="1.125" style="297" customWidth="1"/>
    <col min="7722" max="7722" width="14.375" style="297" customWidth="1"/>
    <col min="7723" max="7723" width="1.375" style="297" customWidth="1"/>
    <col min="7724" max="7724" width="12" style="297" customWidth="1"/>
    <col min="7725" max="7725" width="1.375" style="297" customWidth="1"/>
    <col min="7726" max="7726" width="10.875" style="297" customWidth="1"/>
    <col min="7727" max="7727" width="1.125" style="297" customWidth="1"/>
    <col min="7728" max="7728" width="11.375" style="297" customWidth="1"/>
    <col min="7729" max="7731" width="9" style="297" customWidth="1"/>
    <col min="7732" max="7732" width="1.5" style="297" customWidth="1"/>
    <col min="7733" max="7733" width="11.375" style="297" customWidth="1"/>
    <col min="7734" max="7734" width="3.625" style="297" customWidth="1"/>
    <col min="7735" max="7735" width="10.5" style="297" customWidth="1"/>
    <col min="7736" max="7736" width="9.25" style="297" bestFit="1" customWidth="1"/>
    <col min="7737" max="7954" width="8.875" style="297"/>
    <col min="7955" max="7955" width="2.875" style="297" customWidth="1"/>
    <col min="7956" max="7956" width="4.125" style="297" customWidth="1"/>
    <col min="7957" max="7961" width="8.875" style="297"/>
    <col min="7962" max="7962" width="10.5" style="297" customWidth="1"/>
    <col min="7963" max="7966" width="9" style="297" customWidth="1"/>
    <col min="7967" max="7967" width="1.875" style="297" customWidth="1"/>
    <col min="7968" max="7968" width="11.625" style="297" customWidth="1"/>
    <col min="7969" max="7970" width="9" style="297" customWidth="1"/>
    <col min="7971" max="7971" width="1.75" style="297" customWidth="1"/>
    <col min="7972" max="7972" width="10.75" style="297" customWidth="1"/>
    <col min="7973" max="7973" width="1.375" style="297" customWidth="1"/>
    <col min="7974" max="7974" width="13.25" style="297" customWidth="1"/>
    <col min="7975" max="7975" width="1.25" style="297" customWidth="1"/>
    <col min="7976" max="7976" width="12.125" style="297" customWidth="1"/>
    <col min="7977" max="7977" width="1.125" style="297" customWidth="1"/>
    <col min="7978" max="7978" width="14.375" style="297" customWidth="1"/>
    <col min="7979" max="7979" width="1.375" style="297" customWidth="1"/>
    <col min="7980" max="7980" width="12" style="297" customWidth="1"/>
    <col min="7981" max="7981" width="1.375" style="297" customWidth="1"/>
    <col min="7982" max="7982" width="10.875" style="297" customWidth="1"/>
    <col min="7983" max="7983" width="1.125" style="297" customWidth="1"/>
    <col min="7984" max="7984" width="11.375" style="297" customWidth="1"/>
    <col min="7985" max="7987" width="9" style="297" customWidth="1"/>
    <col min="7988" max="7988" width="1.5" style="297" customWidth="1"/>
    <col min="7989" max="7989" width="11.375" style="297" customWidth="1"/>
    <col min="7990" max="7990" width="3.625" style="297" customWidth="1"/>
    <col min="7991" max="7991" width="10.5" style="297" customWidth="1"/>
    <col min="7992" max="7992" width="9.25" style="297" bestFit="1" customWidth="1"/>
    <col min="7993" max="8210" width="8.875" style="297"/>
    <col min="8211" max="8211" width="2.875" style="297" customWidth="1"/>
    <col min="8212" max="8212" width="4.125" style="297" customWidth="1"/>
    <col min="8213" max="8217" width="8.875" style="297"/>
    <col min="8218" max="8218" width="10.5" style="297" customWidth="1"/>
    <col min="8219" max="8222" width="9" style="297" customWidth="1"/>
    <col min="8223" max="8223" width="1.875" style="297" customWidth="1"/>
    <col min="8224" max="8224" width="11.625" style="297" customWidth="1"/>
    <col min="8225" max="8226" width="9" style="297" customWidth="1"/>
    <col min="8227" max="8227" width="1.75" style="297" customWidth="1"/>
    <col min="8228" max="8228" width="10.75" style="297" customWidth="1"/>
    <col min="8229" max="8229" width="1.375" style="297" customWidth="1"/>
    <col min="8230" max="8230" width="13.25" style="297" customWidth="1"/>
    <col min="8231" max="8231" width="1.25" style="297" customWidth="1"/>
    <col min="8232" max="8232" width="12.125" style="297" customWidth="1"/>
    <col min="8233" max="8233" width="1.125" style="297" customWidth="1"/>
    <col min="8234" max="8234" width="14.375" style="297" customWidth="1"/>
    <col min="8235" max="8235" width="1.375" style="297" customWidth="1"/>
    <col min="8236" max="8236" width="12" style="297" customWidth="1"/>
    <col min="8237" max="8237" width="1.375" style="297" customWidth="1"/>
    <col min="8238" max="8238" width="10.875" style="297" customWidth="1"/>
    <col min="8239" max="8239" width="1.125" style="297" customWidth="1"/>
    <col min="8240" max="8240" width="11.375" style="297" customWidth="1"/>
    <col min="8241" max="8243" width="9" style="297" customWidth="1"/>
    <col min="8244" max="8244" width="1.5" style="297" customWidth="1"/>
    <col min="8245" max="8245" width="11.375" style="297" customWidth="1"/>
    <col min="8246" max="8246" width="3.625" style="297" customWidth="1"/>
    <col min="8247" max="8247" width="10.5" style="297" customWidth="1"/>
    <col min="8248" max="8248" width="9.25" style="297" bestFit="1" customWidth="1"/>
    <col min="8249" max="8466" width="8.875" style="297"/>
    <col min="8467" max="8467" width="2.875" style="297" customWidth="1"/>
    <col min="8468" max="8468" width="4.125" style="297" customWidth="1"/>
    <col min="8469" max="8473" width="8.875" style="297"/>
    <col min="8474" max="8474" width="10.5" style="297" customWidth="1"/>
    <col min="8475" max="8478" width="9" style="297" customWidth="1"/>
    <col min="8479" max="8479" width="1.875" style="297" customWidth="1"/>
    <col min="8480" max="8480" width="11.625" style="297" customWidth="1"/>
    <col min="8481" max="8482" width="9" style="297" customWidth="1"/>
    <col min="8483" max="8483" width="1.75" style="297" customWidth="1"/>
    <col min="8484" max="8484" width="10.75" style="297" customWidth="1"/>
    <col min="8485" max="8485" width="1.375" style="297" customWidth="1"/>
    <col min="8486" max="8486" width="13.25" style="297" customWidth="1"/>
    <col min="8487" max="8487" width="1.25" style="297" customWidth="1"/>
    <col min="8488" max="8488" width="12.125" style="297" customWidth="1"/>
    <col min="8489" max="8489" width="1.125" style="297" customWidth="1"/>
    <col min="8490" max="8490" width="14.375" style="297" customWidth="1"/>
    <col min="8491" max="8491" width="1.375" style="297" customWidth="1"/>
    <col min="8492" max="8492" width="12" style="297" customWidth="1"/>
    <col min="8493" max="8493" width="1.375" style="297" customWidth="1"/>
    <col min="8494" max="8494" width="10.875" style="297" customWidth="1"/>
    <col min="8495" max="8495" width="1.125" style="297" customWidth="1"/>
    <col min="8496" max="8496" width="11.375" style="297" customWidth="1"/>
    <col min="8497" max="8499" width="9" style="297" customWidth="1"/>
    <col min="8500" max="8500" width="1.5" style="297" customWidth="1"/>
    <col min="8501" max="8501" width="11.375" style="297" customWidth="1"/>
    <col min="8502" max="8502" width="3.625" style="297" customWidth="1"/>
    <col min="8503" max="8503" width="10.5" style="297" customWidth="1"/>
    <col min="8504" max="8504" width="9.25" style="297" bestFit="1" customWidth="1"/>
    <col min="8505" max="8722" width="8.875" style="297"/>
    <col min="8723" max="8723" width="2.875" style="297" customWidth="1"/>
    <col min="8724" max="8724" width="4.125" style="297" customWidth="1"/>
    <col min="8725" max="8729" width="8.875" style="297"/>
    <col min="8730" max="8730" width="10.5" style="297" customWidth="1"/>
    <col min="8731" max="8734" width="9" style="297" customWidth="1"/>
    <col min="8735" max="8735" width="1.875" style="297" customWidth="1"/>
    <col min="8736" max="8736" width="11.625" style="297" customWidth="1"/>
    <col min="8737" max="8738" width="9" style="297" customWidth="1"/>
    <col min="8739" max="8739" width="1.75" style="297" customWidth="1"/>
    <col min="8740" max="8740" width="10.75" style="297" customWidth="1"/>
    <col min="8741" max="8741" width="1.375" style="297" customWidth="1"/>
    <col min="8742" max="8742" width="13.25" style="297" customWidth="1"/>
    <col min="8743" max="8743" width="1.25" style="297" customWidth="1"/>
    <col min="8744" max="8744" width="12.125" style="297" customWidth="1"/>
    <col min="8745" max="8745" width="1.125" style="297" customWidth="1"/>
    <col min="8746" max="8746" width="14.375" style="297" customWidth="1"/>
    <col min="8747" max="8747" width="1.375" style="297" customWidth="1"/>
    <col min="8748" max="8748" width="12" style="297" customWidth="1"/>
    <col min="8749" max="8749" width="1.375" style="297" customWidth="1"/>
    <col min="8750" max="8750" width="10.875" style="297" customWidth="1"/>
    <col min="8751" max="8751" width="1.125" style="297" customWidth="1"/>
    <col min="8752" max="8752" width="11.375" style="297" customWidth="1"/>
    <col min="8753" max="8755" width="9" style="297" customWidth="1"/>
    <col min="8756" max="8756" width="1.5" style="297" customWidth="1"/>
    <col min="8757" max="8757" width="11.375" style="297" customWidth="1"/>
    <col min="8758" max="8758" width="3.625" style="297" customWidth="1"/>
    <col min="8759" max="8759" width="10.5" style="297" customWidth="1"/>
    <col min="8760" max="8760" width="9.25" style="297" bestFit="1" customWidth="1"/>
    <col min="8761" max="8978" width="8.875" style="297"/>
    <col min="8979" max="8979" width="2.875" style="297" customWidth="1"/>
    <col min="8980" max="8980" width="4.125" style="297" customWidth="1"/>
    <col min="8981" max="8985" width="8.875" style="297"/>
    <col min="8986" max="8986" width="10.5" style="297" customWidth="1"/>
    <col min="8987" max="8990" width="9" style="297" customWidth="1"/>
    <col min="8991" max="8991" width="1.875" style="297" customWidth="1"/>
    <col min="8992" max="8992" width="11.625" style="297" customWidth="1"/>
    <col min="8993" max="8994" width="9" style="297" customWidth="1"/>
    <col min="8995" max="8995" width="1.75" style="297" customWidth="1"/>
    <col min="8996" max="8996" width="10.75" style="297" customWidth="1"/>
    <col min="8997" max="8997" width="1.375" style="297" customWidth="1"/>
    <col min="8998" max="8998" width="13.25" style="297" customWidth="1"/>
    <col min="8999" max="8999" width="1.25" style="297" customWidth="1"/>
    <col min="9000" max="9000" width="12.125" style="297" customWidth="1"/>
    <col min="9001" max="9001" width="1.125" style="297" customWidth="1"/>
    <col min="9002" max="9002" width="14.375" style="297" customWidth="1"/>
    <col min="9003" max="9003" width="1.375" style="297" customWidth="1"/>
    <col min="9004" max="9004" width="12" style="297" customWidth="1"/>
    <col min="9005" max="9005" width="1.375" style="297" customWidth="1"/>
    <col min="9006" max="9006" width="10.875" style="297" customWidth="1"/>
    <col min="9007" max="9007" width="1.125" style="297" customWidth="1"/>
    <col min="9008" max="9008" width="11.375" style="297" customWidth="1"/>
    <col min="9009" max="9011" width="9" style="297" customWidth="1"/>
    <col min="9012" max="9012" width="1.5" style="297" customWidth="1"/>
    <col min="9013" max="9013" width="11.375" style="297" customWidth="1"/>
    <col min="9014" max="9014" width="3.625" style="297" customWidth="1"/>
    <col min="9015" max="9015" width="10.5" style="297" customWidth="1"/>
    <col min="9016" max="9016" width="9.25" style="297" bestFit="1" customWidth="1"/>
    <col min="9017" max="9234" width="8.875" style="297"/>
    <col min="9235" max="9235" width="2.875" style="297" customWidth="1"/>
    <col min="9236" max="9236" width="4.125" style="297" customWidth="1"/>
    <col min="9237" max="9241" width="8.875" style="297"/>
    <col min="9242" max="9242" width="10.5" style="297" customWidth="1"/>
    <col min="9243" max="9246" width="9" style="297" customWidth="1"/>
    <col min="9247" max="9247" width="1.875" style="297" customWidth="1"/>
    <col min="9248" max="9248" width="11.625" style="297" customWidth="1"/>
    <col min="9249" max="9250" width="9" style="297" customWidth="1"/>
    <col min="9251" max="9251" width="1.75" style="297" customWidth="1"/>
    <col min="9252" max="9252" width="10.75" style="297" customWidth="1"/>
    <col min="9253" max="9253" width="1.375" style="297" customWidth="1"/>
    <col min="9254" max="9254" width="13.25" style="297" customWidth="1"/>
    <col min="9255" max="9255" width="1.25" style="297" customWidth="1"/>
    <col min="9256" max="9256" width="12.125" style="297" customWidth="1"/>
    <col min="9257" max="9257" width="1.125" style="297" customWidth="1"/>
    <col min="9258" max="9258" width="14.375" style="297" customWidth="1"/>
    <col min="9259" max="9259" width="1.375" style="297" customWidth="1"/>
    <col min="9260" max="9260" width="12" style="297" customWidth="1"/>
    <col min="9261" max="9261" width="1.375" style="297" customWidth="1"/>
    <col min="9262" max="9262" width="10.875" style="297" customWidth="1"/>
    <col min="9263" max="9263" width="1.125" style="297" customWidth="1"/>
    <col min="9264" max="9264" width="11.375" style="297" customWidth="1"/>
    <col min="9265" max="9267" width="9" style="297" customWidth="1"/>
    <col min="9268" max="9268" width="1.5" style="297" customWidth="1"/>
    <col min="9269" max="9269" width="11.375" style="297" customWidth="1"/>
    <col min="9270" max="9270" width="3.625" style="297" customWidth="1"/>
    <col min="9271" max="9271" width="10.5" style="297" customWidth="1"/>
    <col min="9272" max="9272" width="9.25" style="297" bestFit="1" customWidth="1"/>
    <col min="9273" max="9490" width="8.875" style="297"/>
    <col min="9491" max="9491" width="2.875" style="297" customWidth="1"/>
    <col min="9492" max="9492" width="4.125" style="297" customWidth="1"/>
    <col min="9493" max="9497" width="8.875" style="297"/>
    <col min="9498" max="9498" width="10.5" style="297" customWidth="1"/>
    <col min="9499" max="9502" width="9" style="297" customWidth="1"/>
    <col min="9503" max="9503" width="1.875" style="297" customWidth="1"/>
    <col min="9504" max="9504" width="11.625" style="297" customWidth="1"/>
    <col min="9505" max="9506" width="9" style="297" customWidth="1"/>
    <col min="9507" max="9507" width="1.75" style="297" customWidth="1"/>
    <col min="9508" max="9508" width="10.75" style="297" customWidth="1"/>
    <col min="9509" max="9509" width="1.375" style="297" customWidth="1"/>
    <col min="9510" max="9510" width="13.25" style="297" customWidth="1"/>
    <col min="9511" max="9511" width="1.25" style="297" customWidth="1"/>
    <col min="9512" max="9512" width="12.125" style="297" customWidth="1"/>
    <col min="9513" max="9513" width="1.125" style="297" customWidth="1"/>
    <col min="9514" max="9514" width="14.375" style="297" customWidth="1"/>
    <col min="9515" max="9515" width="1.375" style="297" customWidth="1"/>
    <col min="9516" max="9516" width="12" style="297" customWidth="1"/>
    <col min="9517" max="9517" width="1.375" style="297" customWidth="1"/>
    <col min="9518" max="9518" width="10.875" style="297" customWidth="1"/>
    <col min="9519" max="9519" width="1.125" style="297" customWidth="1"/>
    <col min="9520" max="9520" width="11.375" style="297" customWidth="1"/>
    <col min="9521" max="9523" width="9" style="297" customWidth="1"/>
    <col min="9524" max="9524" width="1.5" style="297" customWidth="1"/>
    <col min="9525" max="9525" width="11.375" style="297" customWidth="1"/>
    <col min="9526" max="9526" width="3.625" style="297" customWidth="1"/>
    <col min="9527" max="9527" width="10.5" style="297" customWidth="1"/>
    <col min="9528" max="9528" width="9.25" style="297" bestFit="1" customWidth="1"/>
    <col min="9529" max="9746" width="8.875" style="297"/>
    <col min="9747" max="9747" width="2.875" style="297" customWidth="1"/>
    <col min="9748" max="9748" width="4.125" style="297" customWidth="1"/>
    <col min="9749" max="9753" width="8.875" style="297"/>
    <col min="9754" max="9754" width="10.5" style="297" customWidth="1"/>
    <col min="9755" max="9758" width="9" style="297" customWidth="1"/>
    <col min="9759" max="9759" width="1.875" style="297" customWidth="1"/>
    <col min="9760" max="9760" width="11.625" style="297" customWidth="1"/>
    <col min="9761" max="9762" width="9" style="297" customWidth="1"/>
    <col min="9763" max="9763" width="1.75" style="297" customWidth="1"/>
    <col min="9764" max="9764" width="10.75" style="297" customWidth="1"/>
    <col min="9765" max="9765" width="1.375" style="297" customWidth="1"/>
    <col min="9766" max="9766" width="13.25" style="297" customWidth="1"/>
    <col min="9767" max="9767" width="1.25" style="297" customWidth="1"/>
    <col min="9768" max="9768" width="12.125" style="297" customWidth="1"/>
    <col min="9769" max="9769" width="1.125" style="297" customWidth="1"/>
    <col min="9770" max="9770" width="14.375" style="297" customWidth="1"/>
    <col min="9771" max="9771" width="1.375" style="297" customWidth="1"/>
    <col min="9772" max="9772" width="12" style="297" customWidth="1"/>
    <col min="9773" max="9773" width="1.375" style="297" customWidth="1"/>
    <col min="9774" max="9774" width="10.875" style="297" customWidth="1"/>
    <col min="9775" max="9775" width="1.125" style="297" customWidth="1"/>
    <col min="9776" max="9776" width="11.375" style="297" customWidth="1"/>
    <col min="9777" max="9779" width="9" style="297" customWidth="1"/>
    <col min="9780" max="9780" width="1.5" style="297" customWidth="1"/>
    <col min="9781" max="9781" width="11.375" style="297" customWidth="1"/>
    <col min="9782" max="9782" width="3.625" style="297" customWidth="1"/>
    <col min="9783" max="9783" width="10.5" style="297" customWidth="1"/>
    <col min="9784" max="9784" width="9.25" style="297" bestFit="1" customWidth="1"/>
    <col min="9785" max="10002" width="8.875" style="297"/>
    <col min="10003" max="10003" width="2.875" style="297" customWidth="1"/>
    <col min="10004" max="10004" width="4.125" style="297" customWidth="1"/>
    <col min="10005" max="10009" width="8.875" style="297"/>
    <col min="10010" max="10010" width="10.5" style="297" customWidth="1"/>
    <col min="10011" max="10014" width="9" style="297" customWidth="1"/>
    <col min="10015" max="10015" width="1.875" style="297" customWidth="1"/>
    <col min="10016" max="10016" width="11.625" style="297" customWidth="1"/>
    <col min="10017" max="10018" width="9" style="297" customWidth="1"/>
    <col min="10019" max="10019" width="1.75" style="297" customWidth="1"/>
    <col min="10020" max="10020" width="10.75" style="297" customWidth="1"/>
    <col min="10021" max="10021" width="1.375" style="297" customWidth="1"/>
    <col min="10022" max="10022" width="13.25" style="297" customWidth="1"/>
    <col min="10023" max="10023" width="1.25" style="297" customWidth="1"/>
    <col min="10024" max="10024" width="12.125" style="297" customWidth="1"/>
    <col min="10025" max="10025" width="1.125" style="297" customWidth="1"/>
    <col min="10026" max="10026" width="14.375" style="297" customWidth="1"/>
    <col min="10027" max="10027" width="1.375" style="297" customWidth="1"/>
    <col min="10028" max="10028" width="12" style="297" customWidth="1"/>
    <col min="10029" max="10029" width="1.375" style="297" customWidth="1"/>
    <col min="10030" max="10030" width="10.875" style="297" customWidth="1"/>
    <col min="10031" max="10031" width="1.125" style="297" customWidth="1"/>
    <col min="10032" max="10032" width="11.375" style="297" customWidth="1"/>
    <col min="10033" max="10035" width="9" style="297" customWidth="1"/>
    <col min="10036" max="10036" width="1.5" style="297" customWidth="1"/>
    <col min="10037" max="10037" width="11.375" style="297" customWidth="1"/>
    <col min="10038" max="10038" width="3.625" style="297" customWidth="1"/>
    <col min="10039" max="10039" width="10.5" style="297" customWidth="1"/>
    <col min="10040" max="10040" width="9.25" style="297" bestFit="1" customWidth="1"/>
    <col min="10041" max="10258" width="8.875" style="297"/>
    <col min="10259" max="10259" width="2.875" style="297" customWidth="1"/>
    <col min="10260" max="10260" width="4.125" style="297" customWidth="1"/>
    <col min="10261" max="10265" width="8.875" style="297"/>
    <col min="10266" max="10266" width="10.5" style="297" customWidth="1"/>
    <col min="10267" max="10270" width="9" style="297" customWidth="1"/>
    <col min="10271" max="10271" width="1.875" style="297" customWidth="1"/>
    <col min="10272" max="10272" width="11.625" style="297" customWidth="1"/>
    <col min="10273" max="10274" width="9" style="297" customWidth="1"/>
    <col min="10275" max="10275" width="1.75" style="297" customWidth="1"/>
    <col min="10276" max="10276" width="10.75" style="297" customWidth="1"/>
    <col min="10277" max="10277" width="1.375" style="297" customWidth="1"/>
    <col min="10278" max="10278" width="13.25" style="297" customWidth="1"/>
    <col min="10279" max="10279" width="1.25" style="297" customWidth="1"/>
    <col min="10280" max="10280" width="12.125" style="297" customWidth="1"/>
    <col min="10281" max="10281" width="1.125" style="297" customWidth="1"/>
    <col min="10282" max="10282" width="14.375" style="297" customWidth="1"/>
    <col min="10283" max="10283" width="1.375" style="297" customWidth="1"/>
    <col min="10284" max="10284" width="12" style="297" customWidth="1"/>
    <col min="10285" max="10285" width="1.375" style="297" customWidth="1"/>
    <col min="10286" max="10286" width="10.875" style="297" customWidth="1"/>
    <col min="10287" max="10287" width="1.125" style="297" customWidth="1"/>
    <col min="10288" max="10288" width="11.375" style="297" customWidth="1"/>
    <col min="10289" max="10291" width="9" style="297" customWidth="1"/>
    <col min="10292" max="10292" width="1.5" style="297" customWidth="1"/>
    <col min="10293" max="10293" width="11.375" style="297" customWidth="1"/>
    <col min="10294" max="10294" width="3.625" style="297" customWidth="1"/>
    <col min="10295" max="10295" width="10.5" style="297" customWidth="1"/>
    <col min="10296" max="10296" width="9.25" style="297" bestFit="1" customWidth="1"/>
    <col min="10297" max="10514" width="8.875" style="297"/>
    <col min="10515" max="10515" width="2.875" style="297" customWidth="1"/>
    <col min="10516" max="10516" width="4.125" style="297" customWidth="1"/>
    <col min="10517" max="10521" width="8.875" style="297"/>
    <col min="10522" max="10522" width="10.5" style="297" customWidth="1"/>
    <col min="10523" max="10526" width="9" style="297" customWidth="1"/>
    <col min="10527" max="10527" width="1.875" style="297" customWidth="1"/>
    <col min="10528" max="10528" width="11.625" style="297" customWidth="1"/>
    <col min="10529" max="10530" width="9" style="297" customWidth="1"/>
    <col min="10531" max="10531" width="1.75" style="297" customWidth="1"/>
    <col min="10532" max="10532" width="10.75" style="297" customWidth="1"/>
    <col min="10533" max="10533" width="1.375" style="297" customWidth="1"/>
    <col min="10534" max="10534" width="13.25" style="297" customWidth="1"/>
    <col min="10535" max="10535" width="1.25" style="297" customWidth="1"/>
    <col min="10536" max="10536" width="12.125" style="297" customWidth="1"/>
    <col min="10537" max="10537" width="1.125" style="297" customWidth="1"/>
    <col min="10538" max="10538" width="14.375" style="297" customWidth="1"/>
    <col min="10539" max="10539" width="1.375" style="297" customWidth="1"/>
    <col min="10540" max="10540" width="12" style="297" customWidth="1"/>
    <col min="10541" max="10541" width="1.375" style="297" customWidth="1"/>
    <col min="10542" max="10542" width="10.875" style="297" customWidth="1"/>
    <col min="10543" max="10543" width="1.125" style="297" customWidth="1"/>
    <col min="10544" max="10544" width="11.375" style="297" customWidth="1"/>
    <col min="10545" max="10547" width="9" style="297" customWidth="1"/>
    <col min="10548" max="10548" width="1.5" style="297" customWidth="1"/>
    <col min="10549" max="10549" width="11.375" style="297" customWidth="1"/>
    <col min="10550" max="10550" width="3.625" style="297" customWidth="1"/>
    <col min="10551" max="10551" width="10.5" style="297" customWidth="1"/>
    <col min="10552" max="10552" width="9.25" style="297" bestFit="1" customWidth="1"/>
    <col min="10553" max="10770" width="8.875" style="297"/>
    <col min="10771" max="10771" width="2.875" style="297" customWidth="1"/>
    <col min="10772" max="10772" width="4.125" style="297" customWidth="1"/>
    <col min="10773" max="10777" width="8.875" style="297"/>
    <col min="10778" max="10778" width="10.5" style="297" customWidth="1"/>
    <col min="10779" max="10782" width="9" style="297" customWidth="1"/>
    <col min="10783" max="10783" width="1.875" style="297" customWidth="1"/>
    <col min="10784" max="10784" width="11.625" style="297" customWidth="1"/>
    <col min="10785" max="10786" width="9" style="297" customWidth="1"/>
    <col min="10787" max="10787" width="1.75" style="297" customWidth="1"/>
    <col min="10788" max="10788" width="10.75" style="297" customWidth="1"/>
    <col min="10789" max="10789" width="1.375" style="297" customWidth="1"/>
    <col min="10790" max="10790" width="13.25" style="297" customWidth="1"/>
    <col min="10791" max="10791" width="1.25" style="297" customWidth="1"/>
    <col min="10792" max="10792" width="12.125" style="297" customWidth="1"/>
    <col min="10793" max="10793" width="1.125" style="297" customWidth="1"/>
    <col min="10794" max="10794" width="14.375" style="297" customWidth="1"/>
    <col min="10795" max="10795" width="1.375" style="297" customWidth="1"/>
    <col min="10796" max="10796" width="12" style="297" customWidth="1"/>
    <col min="10797" max="10797" width="1.375" style="297" customWidth="1"/>
    <col min="10798" max="10798" width="10.875" style="297" customWidth="1"/>
    <col min="10799" max="10799" width="1.125" style="297" customWidth="1"/>
    <col min="10800" max="10800" width="11.375" style="297" customWidth="1"/>
    <col min="10801" max="10803" width="9" style="297" customWidth="1"/>
    <col min="10804" max="10804" width="1.5" style="297" customWidth="1"/>
    <col min="10805" max="10805" width="11.375" style="297" customWidth="1"/>
    <col min="10806" max="10806" width="3.625" style="297" customWidth="1"/>
    <col min="10807" max="10807" width="10.5" style="297" customWidth="1"/>
    <col min="10808" max="10808" width="9.25" style="297" bestFit="1" customWidth="1"/>
    <col min="10809" max="11026" width="8.875" style="297"/>
    <col min="11027" max="11027" width="2.875" style="297" customWidth="1"/>
    <col min="11028" max="11028" width="4.125" style="297" customWidth="1"/>
    <col min="11029" max="11033" width="8.875" style="297"/>
    <col min="11034" max="11034" width="10.5" style="297" customWidth="1"/>
    <col min="11035" max="11038" width="9" style="297" customWidth="1"/>
    <col min="11039" max="11039" width="1.875" style="297" customWidth="1"/>
    <col min="11040" max="11040" width="11.625" style="297" customWidth="1"/>
    <col min="11041" max="11042" width="9" style="297" customWidth="1"/>
    <col min="11043" max="11043" width="1.75" style="297" customWidth="1"/>
    <col min="11044" max="11044" width="10.75" style="297" customWidth="1"/>
    <col min="11045" max="11045" width="1.375" style="297" customWidth="1"/>
    <col min="11046" max="11046" width="13.25" style="297" customWidth="1"/>
    <col min="11047" max="11047" width="1.25" style="297" customWidth="1"/>
    <col min="11048" max="11048" width="12.125" style="297" customWidth="1"/>
    <col min="11049" max="11049" width="1.125" style="297" customWidth="1"/>
    <col min="11050" max="11050" width="14.375" style="297" customWidth="1"/>
    <col min="11051" max="11051" width="1.375" style="297" customWidth="1"/>
    <col min="11052" max="11052" width="12" style="297" customWidth="1"/>
    <col min="11053" max="11053" width="1.375" style="297" customWidth="1"/>
    <col min="11054" max="11054" width="10.875" style="297" customWidth="1"/>
    <col min="11055" max="11055" width="1.125" style="297" customWidth="1"/>
    <col min="11056" max="11056" width="11.375" style="297" customWidth="1"/>
    <col min="11057" max="11059" width="9" style="297" customWidth="1"/>
    <col min="11060" max="11060" width="1.5" style="297" customWidth="1"/>
    <col min="11061" max="11061" width="11.375" style="297" customWidth="1"/>
    <col min="11062" max="11062" width="3.625" style="297" customWidth="1"/>
    <col min="11063" max="11063" width="10.5" style="297" customWidth="1"/>
    <col min="11064" max="11064" width="9.25" style="297" bestFit="1" customWidth="1"/>
    <col min="11065" max="11282" width="8.875" style="297"/>
    <col min="11283" max="11283" width="2.875" style="297" customWidth="1"/>
    <col min="11284" max="11284" width="4.125" style="297" customWidth="1"/>
    <col min="11285" max="11289" width="8.875" style="297"/>
    <col min="11290" max="11290" width="10.5" style="297" customWidth="1"/>
    <col min="11291" max="11294" width="9" style="297" customWidth="1"/>
    <col min="11295" max="11295" width="1.875" style="297" customWidth="1"/>
    <col min="11296" max="11296" width="11.625" style="297" customWidth="1"/>
    <col min="11297" max="11298" width="9" style="297" customWidth="1"/>
    <col min="11299" max="11299" width="1.75" style="297" customWidth="1"/>
    <col min="11300" max="11300" width="10.75" style="297" customWidth="1"/>
    <col min="11301" max="11301" width="1.375" style="297" customWidth="1"/>
    <col min="11302" max="11302" width="13.25" style="297" customWidth="1"/>
    <col min="11303" max="11303" width="1.25" style="297" customWidth="1"/>
    <col min="11304" max="11304" width="12.125" style="297" customWidth="1"/>
    <col min="11305" max="11305" width="1.125" style="297" customWidth="1"/>
    <col min="11306" max="11306" width="14.375" style="297" customWidth="1"/>
    <col min="11307" max="11307" width="1.375" style="297" customWidth="1"/>
    <col min="11308" max="11308" width="12" style="297" customWidth="1"/>
    <col min="11309" max="11309" width="1.375" style="297" customWidth="1"/>
    <col min="11310" max="11310" width="10.875" style="297" customWidth="1"/>
    <col min="11311" max="11311" width="1.125" style="297" customWidth="1"/>
    <col min="11312" max="11312" width="11.375" style="297" customWidth="1"/>
    <col min="11313" max="11315" width="9" style="297" customWidth="1"/>
    <col min="11316" max="11316" width="1.5" style="297" customWidth="1"/>
    <col min="11317" max="11317" width="11.375" style="297" customWidth="1"/>
    <col min="11318" max="11318" width="3.625" style="297" customWidth="1"/>
    <col min="11319" max="11319" width="10.5" style="297" customWidth="1"/>
    <col min="11320" max="11320" width="9.25" style="297" bestFit="1" customWidth="1"/>
    <col min="11321" max="11538" width="8.875" style="297"/>
    <col min="11539" max="11539" width="2.875" style="297" customWidth="1"/>
    <col min="11540" max="11540" width="4.125" style="297" customWidth="1"/>
    <col min="11541" max="11545" width="8.875" style="297"/>
    <col min="11546" max="11546" width="10.5" style="297" customWidth="1"/>
    <col min="11547" max="11550" width="9" style="297" customWidth="1"/>
    <col min="11551" max="11551" width="1.875" style="297" customWidth="1"/>
    <col min="11552" max="11552" width="11.625" style="297" customWidth="1"/>
    <col min="11553" max="11554" width="9" style="297" customWidth="1"/>
    <col min="11555" max="11555" width="1.75" style="297" customWidth="1"/>
    <col min="11556" max="11556" width="10.75" style="297" customWidth="1"/>
    <col min="11557" max="11557" width="1.375" style="297" customWidth="1"/>
    <col min="11558" max="11558" width="13.25" style="297" customWidth="1"/>
    <col min="11559" max="11559" width="1.25" style="297" customWidth="1"/>
    <col min="11560" max="11560" width="12.125" style="297" customWidth="1"/>
    <col min="11561" max="11561" width="1.125" style="297" customWidth="1"/>
    <col min="11562" max="11562" width="14.375" style="297" customWidth="1"/>
    <col min="11563" max="11563" width="1.375" style="297" customWidth="1"/>
    <col min="11564" max="11564" width="12" style="297" customWidth="1"/>
    <col min="11565" max="11565" width="1.375" style="297" customWidth="1"/>
    <col min="11566" max="11566" width="10.875" style="297" customWidth="1"/>
    <col min="11567" max="11567" width="1.125" style="297" customWidth="1"/>
    <col min="11568" max="11568" width="11.375" style="297" customWidth="1"/>
    <col min="11569" max="11571" width="9" style="297" customWidth="1"/>
    <col min="11572" max="11572" width="1.5" style="297" customWidth="1"/>
    <col min="11573" max="11573" width="11.375" style="297" customWidth="1"/>
    <col min="11574" max="11574" width="3.625" style="297" customWidth="1"/>
    <col min="11575" max="11575" width="10.5" style="297" customWidth="1"/>
    <col min="11576" max="11576" width="9.25" style="297" bestFit="1" customWidth="1"/>
    <col min="11577" max="11794" width="8.875" style="297"/>
    <col min="11795" max="11795" width="2.875" style="297" customWidth="1"/>
    <col min="11796" max="11796" width="4.125" style="297" customWidth="1"/>
    <col min="11797" max="11801" width="8.875" style="297"/>
    <col min="11802" max="11802" width="10.5" style="297" customWidth="1"/>
    <col min="11803" max="11806" width="9" style="297" customWidth="1"/>
    <col min="11807" max="11807" width="1.875" style="297" customWidth="1"/>
    <col min="11808" max="11808" width="11.625" style="297" customWidth="1"/>
    <col min="11809" max="11810" width="9" style="297" customWidth="1"/>
    <col min="11811" max="11811" width="1.75" style="297" customWidth="1"/>
    <col min="11812" max="11812" width="10.75" style="297" customWidth="1"/>
    <col min="11813" max="11813" width="1.375" style="297" customWidth="1"/>
    <col min="11814" max="11814" width="13.25" style="297" customWidth="1"/>
    <col min="11815" max="11815" width="1.25" style="297" customWidth="1"/>
    <col min="11816" max="11816" width="12.125" style="297" customWidth="1"/>
    <col min="11817" max="11817" width="1.125" style="297" customWidth="1"/>
    <col min="11818" max="11818" width="14.375" style="297" customWidth="1"/>
    <col min="11819" max="11819" width="1.375" style="297" customWidth="1"/>
    <col min="11820" max="11820" width="12" style="297" customWidth="1"/>
    <col min="11821" max="11821" width="1.375" style="297" customWidth="1"/>
    <col min="11822" max="11822" width="10.875" style="297" customWidth="1"/>
    <col min="11823" max="11823" width="1.125" style="297" customWidth="1"/>
    <col min="11824" max="11824" width="11.375" style="297" customWidth="1"/>
    <col min="11825" max="11827" width="9" style="297" customWidth="1"/>
    <col min="11828" max="11828" width="1.5" style="297" customWidth="1"/>
    <col min="11829" max="11829" width="11.375" style="297" customWidth="1"/>
    <col min="11830" max="11830" width="3.625" style="297" customWidth="1"/>
    <col min="11831" max="11831" width="10.5" style="297" customWidth="1"/>
    <col min="11832" max="11832" width="9.25" style="297" bestFit="1" customWidth="1"/>
    <col min="11833" max="12050" width="8.875" style="297"/>
    <col min="12051" max="12051" width="2.875" style="297" customWidth="1"/>
    <col min="12052" max="12052" width="4.125" style="297" customWidth="1"/>
    <col min="12053" max="12057" width="8.875" style="297"/>
    <col min="12058" max="12058" width="10.5" style="297" customWidth="1"/>
    <col min="12059" max="12062" width="9" style="297" customWidth="1"/>
    <col min="12063" max="12063" width="1.875" style="297" customWidth="1"/>
    <col min="12064" max="12064" width="11.625" style="297" customWidth="1"/>
    <col min="12065" max="12066" width="9" style="297" customWidth="1"/>
    <col min="12067" max="12067" width="1.75" style="297" customWidth="1"/>
    <col min="12068" max="12068" width="10.75" style="297" customWidth="1"/>
    <col min="12069" max="12069" width="1.375" style="297" customWidth="1"/>
    <col min="12070" max="12070" width="13.25" style="297" customWidth="1"/>
    <col min="12071" max="12071" width="1.25" style="297" customWidth="1"/>
    <col min="12072" max="12072" width="12.125" style="297" customWidth="1"/>
    <col min="12073" max="12073" width="1.125" style="297" customWidth="1"/>
    <col min="12074" max="12074" width="14.375" style="297" customWidth="1"/>
    <col min="12075" max="12075" width="1.375" style="297" customWidth="1"/>
    <col min="12076" max="12076" width="12" style="297" customWidth="1"/>
    <col min="12077" max="12077" width="1.375" style="297" customWidth="1"/>
    <col min="12078" max="12078" width="10.875" style="297" customWidth="1"/>
    <col min="12079" max="12079" width="1.125" style="297" customWidth="1"/>
    <col min="12080" max="12080" width="11.375" style="297" customWidth="1"/>
    <col min="12081" max="12083" width="9" style="297" customWidth="1"/>
    <col min="12084" max="12084" width="1.5" style="297" customWidth="1"/>
    <col min="12085" max="12085" width="11.375" style="297" customWidth="1"/>
    <col min="12086" max="12086" width="3.625" style="297" customWidth="1"/>
    <col min="12087" max="12087" width="10.5" style="297" customWidth="1"/>
    <col min="12088" max="12088" width="9.25" style="297" bestFit="1" customWidth="1"/>
    <col min="12089" max="12306" width="8.875" style="297"/>
    <col min="12307" max="12307" width="2.875" style="297" customWidth="1"/>
    <col min="12308" max="12308" width="4.125" style="297" customWidth="1"/>
    <col min="12309" max="12313" width="8.875" style="297"/>
    <col min="12314" max="12314" width="10.5" style="297" customWidth="1"/>
    <col min="12315" max="12318" width="9" style="297" customWidth="1"/>
    <col min="12319" max="12319" width="1.875" style="297" customWidth="1"/>
    <col min="12320" max="12320" width="11.625" style="297" customWidth="1"/>
    <col min="12321" max="12322" width="9" style="297" customWidth="1"/>
    <col min="12323" max="12323" width="1.75" style="297" customWidth="1"/>
    <col min="12324" max="12324" width="10.75" style="297" customWidth="1"/>
    <col min="12325" max="12325" width="1.375" style="297" customWidth="1"/>
    <col min="12326" max="12326" width="13.25" style="297" customWidth="1"/>
    <col min="12327" max="12327" width="1.25" style="297" customWidth="1"/>
    <col min="12328" max="12328" width="12.125" style="297" customWidth="1"/>
    <col min="12329" max="12329" width="1.125" style="297" customWidth="1"/>
    <col min="12330" max="12330" width="14.375" style="297" customWidth="1"/>
    <col min="12331" max="12331" width="1.375" style="297" customWidth="1"/>
    <col min="12332" max="12332" width="12" style="297" customWidth="1"/>
    <col min="12333" max="12333" width="1.375" style="297" customWidth="1"/>
    <col min="12334" max="12334" width="10.875" style="297" customWidth="1"/>
    <col min="12335" max="12335" width="1.125" style="297" customWidth="1"/>
    <col min="12336" max="12336" width="11.375" style="297" customWidth="1"/>
    <col min="12337" max="12339" width="9" style="297" customWidth="1"/>
    <col min="12340" max="12340" width="1.5" style="297" customWidth="1"/>
    <col min="12341" max="12341" width="11.375" style="297" customWidth="1"/>
    <col min="12342" max="12342" width="3.625" style="297" customWidth="1"/>
    <col min="12343" max="12343" width="10.5" style="297" customWidth="1"/>
    <col min="12344" max="12344" width="9.25" style="297" bestFit="1" customWidth="1"/>
    <col min="12345" max="12562" width="8.875" style="297"/>
    <col min="12563" max="12563" width="2.875" style="297" customWidth="1"/>
    <col min="12564" max="12564" width="4.125" style="297" customWidth="1"/>
    <col min="12565" max="12569" width="8.875" style="297"/>
    <col min="12570" max="12570" width="10.5" style="297" customWidth="1"/>
    <col min="12571" max="12574" width="9" style="297" customWidth="1"/>
    <col min="12575" max="12575" width="1.875" style="297" customWidth="1"/>
    <col min="12576" max="12576" width="11.625" style="297" customWidth="1"/>
    <col min="12577" max="12578" width="9" style="297" customWidth="1"/>
    <col min="12579" max="12579" width="1.75" style="297" customWidth="1"/>
    <col min="12580" max="12580" width="10.75" style="297" customWidth="1"/>
    <col min="12581" max="12581" width="1.375" style="297" customWidth="1"/>
    <col min="12582" max="12582" width="13.25" style="297" customWidth="1"/>
    <col min="12583" max="12583" width="1.25" style="297" customWidth="1"/>
    <col min="12584" max="12584" width="12.125" style="297" customWidth="1"/>
    <col min="12585" max="12585" width="1.125" style="297" customWidth="1"/>
    <col min="12586" max="12586" width="14.375" style="297" customWidth="1"/>
    <col min="12587" max="12587" width="1.375" style="297" customWidth="1"/>
    <col min="12588" max="12588" width="12" style="297" customWidth="1"/>
    <col min="12589" max="12589" width="1.375" style="297" customWidth="1"/>
    <col min="12590" max="12590" width="10.875" style="297" customWidth="1"/>
    <col min="12591" max="12591" width="1.125" style="297" customWidth="1"/>
    <col min="12592" max="12592" width="11.375" style="297" customWidth="1"/>
    <col min="12593" max="12595" width="9" style="297" customWidth="1"/>
    <col min="12596" max="12596" width="1.5" style="297" customWidth="1"/>
    <col min="12597" max="12597" width="11.375" style="297" customWidth="1"/>
    <col min="12598" max="12598" width="3.625" style="297" customWidth="1"/>
    <col min="12599" max="12599" width="10.5" style="297" customWidth="1"/>
    <col min="12600" max="12600" width="9.25" style="297" bestFit="1" customWidth="1"/>
    <col min="12601" max="12818" width="8.875" style="297"/>
    <col min="12819" max="12819" width="2.875" style="297" customWidth="1"/>
    <col min="12820" max="12820" width="4.125" style="297" customWidth="1"/>
    <col min="12821" max="12825" width="8.875" style="297"/>
    <col min="12826" max="12826" width="10.5" style="297" customWidth="1"/>
    <col min="12827" max="12830" width="9" style="297" customWidth="1"/>
    <col min="12831" max="12831" width="1.875" style="297" customWidth="1"/>
    <col min="12832" max="12832" width="11.625" style="297" customWidth="1"/>
    <col min="12833" max="12834" width="9" style="297" customWidth="1"/>
    <col min="12835" max="12835" width="1.75" style="297" customWidth="1"/>
    <col min="12836" max="12836" width="10.75" style="297" customWidth="1"/>
    <col min="12837" max="12837" width="1.375" style="297" customWidth="1"/>
    <col min="12838" max="12838" width="13.25" style="297" customWidth="1"/>
    <col min="12839" max="12839" width="1.25" style="297" customWidth="1"/>
    <col min="12840" max="12840" width="12.125" style="297" customWidth="1"/>
    <col min="12841" max="12841" width="1.125" style="297" customWidth="1"/>
    <col min="12842" max="12842" width="14.375" style="297" customWidth="1"/>
    <col min="12843" max="12843" width="1.375" style="297" customWidth="1"/>
    <col min="12844" max="12844" width="12" style="297" customWidth="1"/>
    <col min="12845" max="12845" width="1.375" style="297" customWidth="1"/>
    <col min="12846" max="12846" width="10.875" style="297" customWidth="1"/>
    <col min="12847" max="12847" width="1.125" style="297" customWidth="1"/>
    <col min="12848" max="12848" width="11.375" style="297" customWidth="1"/>
    <col min="12849" max="12851" width="9" style="297" customWidth="1"/>
    <col min="12852" max="12852" width="1.5" style="297" customWidth="1"/>
    <col min="12853" max="12853" width="11.375" style="297" customWidth="1"/>
    <col min="12854" max="12854" width="3.625" style="297" customWidth="1"/>
    <col min="12855" max="12855" width="10.5" style="297" customWidth="1"/>
    <col min="12856" max="12856" width="9.25" style="297" bestFit="1" customWidth="1"/>
    <col min="12857" max="13074" width="8.875" style="297"/>
    <col min="13075" max="13075" width="2.875" style="297" customWidth="1"/>
    <col min="13076" max="13076" width="4.125" style="297" customWidth="1"/>
    <col min="13077" max="13081" width="8.875" style="297"/>
    <col min="13082" max="13082" width="10.5" style="297" customWidth="1"/>
    <col min="13083" max="13086" width="9" style="297" customWidth="1"/>
    <col min="13087" max="13087" width="1.875" style="297" customWidth="1"/>
    <col min="13088" max="13088" width="11.625" style="297" customWidth="1"/>
    <col min="13089" max="13090" width="9" style="297" customWidth="1"/>
    <col min="13091" max="13091" width="1.75" style="297" customWidth="1"/>
    <col min="13092" max="13092" width="10.75" style="297" customWidth="1"/>
    <col min="13093" max="13093" width="1.375" style="297" customWidth="1"/>
    <col min="13094" max="13094" width="13.25" style="297" customWidth="1"/>
    <col min="13095" max="13095" width="1.25" style="297" customWidth="1"/>
    <col min="13096" max="13096" width="12.125" style="297" customWidth="1"/>
    <col min="13097" max="13097" width="1.125" style="297" customWidth="1"/>
    <col min="13098" max="13098" width="14.375" style="297" customWidth="1"/>
    <col min="13099" max="13099" width="1.375" style="297" customWidth="1"/>
    <col min="13100" max="13100" width="12" style="297" customWidth="1"/>
    <col min="13101" max="13101" width="1.375" style="297" customWidth="1"/>
    <col min="13102" max="13102" width="10.875" style="297" customWidth="1"/>
    <col min="13103" max="13103" width="1.125" style="297" customWidth="1"/>
    <col min="13104" max="13104" width="11.375" style="297" customWidth="1"/>
    <col min="13105" max="13107" width="9" style="297" customWidth="1"/>
    <col min="13108" max="13108" width="1.5" style="297" customWidth="1"/>
    <col min="13109" max="13109" width="11.375" style="297" customWidth="1"/>
    <col min="13110" max="13110" width="3.625" style="297" customWidth="1"/>
    <col min="13111" max="13111" width="10.5" style="297" customWidth="1"/>
    <col min="13112" max="13112" width="9.25" style="297" bestFit="1" customWidth="1"/>
    <col min="13113" max="13330" width="8.875" style="297"/>
    <col min="13331" max="13331" width="2.875" style="297" customWidth="1"/>
    <col min="13332" max="13332" width="4.125" style="297" customWidth="1"/>
    <col min="13333" max="13337" width="8.875" style="297"/>
    <col min="13338" max="13338" width="10.5" style="297" customWidth="1"/>
    <col min="13339" max="13342" width="9" style="297" customWidth="1"/>
    <col min="13343" max="13343" width="1.875" style="297" customWidth="1"/>
    <col min="13344" max="13344" width="11.625" style="297" customWidth="1"/>
    <col min="13345" max="13346" width="9" style="297" customWidth="1"/>
    <col min="13347" max="13347" width="1.75" style="297" customWidth="1"/>
    <col min="13348" max="13348" width="10.75" style="297" customWidth="1"/>
    <col min="13349" max="13349" width="1.375" style="297" customWidth="1"/>
    <col min="13350" max="13350" width="13.25" style="297" customWidth="1"/>
    <col min="13351" max="13351" width="1.25" style="297" customWidth="1"/>
    <col min="13352" max="13352" width="12.125" style="297" customWidth="1"/>
    <col min="13353" max="13353" width="1.125" style="297" customWidth="1"/>
    <col min="13354" max="13354" width="14.375" style="297" customWidth="1"/>
    <col min="13355" max="13355" width="1.375" style="297" customWidth="1"/>
    <col min="13356" max="13356" width="12" style="297" customWidth="1"/>
    <col min="13357" max="13357" width="1.375" style="297" customWidth="1"/>
    <col min="13358" max="13358" width="10.875" style="297" customWidth="1"/>
    <col min="13359" max="13359" width="1.125" style="297" customWidth="1"/>
    <col min="13360" max="13360" width="11.375" style="297" customWidth="1"/>
    <col min="13361" max="13363" width="9" style="297" customWidth="1"/>
    <col min="13364" max="13364" width="1.5" style="297" customWidth="1"/>
    <col min="13365" max="13365" width="11.375" style="297" customWidth="1"/>
    <col min="13366" max="13366" width="3.625" style="297" customWidth="1"/>
    <col min="13367" max="13367" width="10.5" style="297" customWidth="1"/>
    <col min="13368" max="13368" width="9.25" style="297" bestFit="1" customWidth="1"/>
    <col min="13369" max="13586" width="8.875" style="297"/>
    <col min="13587" max="13587" width="2.875" style="297" customWidth="1"/>
    <col min="13588" max="13588" width="4.125" style="297" customWidth="1"/>
    <col min="13589" max="13593" width="8.875" style="297"/>
    <col min="13594" max="13594" width="10.5" style="297" customWidth="1"/>
    <col min="13595" max="13598" width="9" style="297" customWidth="1"/>
    <col min="13599" max="13599" width="1.875" style="297" customWidth="1"/>
    <col min="13600" max="13600" width="11.625" style="297" customWidth="1"/>
    <col min="13601" max="13602" width="9" style="297" customWidth="1"/>
    <col min="13603" max="13603" width="1.75" style="297" customWidth="1"/>
    <col min="13604" max="13604" width="10.75" style="297" customWidth="1"/>
    <col min="13605" max="13605" width="1.375" style="297" customWidth="1"/>
    <col min="13606" max="13606" width="13.25" style="297" customWidth="1"/>
    <col min="13607" max="13607" width="1.25" style="297" customWidth="1"/>
    <col min="13608" max="13608" width="12.125" style="297" customWidth="1"/>
    <col min="13609" max="13609" width="1.125" style="297" customWidth="1"/>
    <col min="13610" max="13610" width="14.375" style="297" customWidth="1"/>
    <col min="13611" max="13611" width="1.375" style="297" customWidth="1"/>
    <col min="13612" max="13612" width="12" style="297" customWidth="1"/>
    <col min="13613" max="13613" width="1.375" style="297" customWidth="1"/>
    <col min="13614" max="13614" width="10.875" style="297" customWidth="1"/>
    <col min="13615" max="13615" width="1.125" style="297" customWidth="1"/>
    <col min="13616" max="13616" width="11.375" style="297" customWidth="1"/>
    <col min="13617" max="13619" width="9" style="297" customWidth="1"/>
    <col min="13620" max="13620" width="1.5" style="297" customWidth="1"/>
    <col min="13621" max="13621" width="11.375" style="297" customWidth="1"/>
    <col min="13622" max="13622" width="3.625" style="297" customWidth="1"/>
    <col min="13623" max="13623" width="10.5" style="297" customWidth="1"/>
    <col min="13624" max="13624" width="9.25" style="297" bestFit="1" customWidth="1"/>
    <col min="13625" max="13842" width="8.875" style="297"/>
    <col min="13843" max="13843" width="2.875" style="297" customWidth="1"/>
    <col min="13844" max="13844" width="4.125" style="297" customWidth="1"/>
    <col min="13845" max="13849" width="8.875" style="297"/>
    <col min="13850" max="13850" width="10.5" style="297" customWidth="1"/>
    <col min="13851" max="13854" width="9" style="297" customWidth="1"/>
    <col min="13855" max="13855" width="1.875" style="297" customWidth="1"/>
    <col min="13856" max="13856" width="11.625" style="297" customWidth="1"/>
    <col min="13857" max="13858" width="9" style="297" customWidth="1"/>
    <col min="13859" max="13859" width="1.75" style="297" customWidth="1"/>
    <col min="13860" max="13860" width="10.75" style="297" customWidth="1"/>
    <col min="13861" max="13861" width="1.375" style="297" customWidth="1"/>
    <col min="13862" max="13862" width="13.25" style="297" customWidth="1"/>
    <col min="13863" max="13863" width="1.25" style="297" customWidth="1"/>
    <col min="13864" max="13864" width="12.125" style="297" customWidth="1"/>
    <col min="13865" max="13865" width="1.125" style="297" customWidth="1"/>
    <col min="13866" max="13866" width="14.375" style="297" customWidth="1"/>
    <col min="13867" max="13867" width="1.375" style="297" customWidth="1"/>
    <col min="13868" max="13868" width="12" style="297" customWidth="1"/>
    <col min="13869" max="13869" width="1.375" style="297" customWidth="1"/>
    <col min="13870" max="13870" width="10.875" style="297" customWidth="1"/>
    <col min="13871" max="13871" width="1.125" style="297" customWidth="1"/>
    <col min="13872" max="13872" width="11.375" style="297" customWidth="1"/>
    <col min="13873" max="13875" width="9" style="297" customWidth="1"/>
    <col min="13876" max="13876" width="1.5" style="297" customWidth="1"/>
    <col min="13877" max="13877" width="11.375" style="297" customWidth="1"/>
    <col min="13878" max="13878" width="3.625" style="297" customWidth="1"/>
    <col min="13879" max="13879" width="10.5" style="297" customWidth="1"/>
    <col min="13880" max="13880" width="9.25" style="297" bestFit="1" customWidth="1"/>
    <col min="13881" max="14098" width="8.875" style="297"/>
    <col min="14099" max="14099" width="2.875" style="297" customWidth="1"/>
    <col min="14100" max="14100" width="4.125" style="297" customWidth="1"/>
    <col min="14101" max="14105" width="8.875" style="297"/>
    <col min="14106" max="14106" width="10.5" style="297" customWidth="1"/>
    <col min="14107" max="14110" width="9" style="297" customWidth="1"/>
    <col min="14111" max="14111" width="1.875" style="297" customWidth="1"/>
    <col min="14112" max="14112" width="11.625" style="297" customWidth="1"/>
    <col min="14113" max="14114" width="9" style="297" customWidth="1"/>
    <col min="14115" max="14115" width="1.75" style="297" customWidth="1"/>
    <col min="14116" max="14116" width="10.75" style="297" customWidth="1"/>
    <col min="14117" max="14117" width="1.375" style="297" customWidth="1"/>
    <col min="14118" max="14118" width="13.25" style="297" customWidth="1"/>
    <col min="14119" max="14119" width="1.25" style="297" customWidth="1"/>
    <col min="14120" max="14120" width="12.125" style="297" customWidth="1"/>
    <col min="14121" max="14121" width="1.125" style="297" customWidth="1"/>
    <col min="14122" max="14122" width="14.375" style="297" customWidth="1"/>
    <col min="14123" max="14123" width="1.375" style="297" customWidth="1"/>
    <col min="14124" max="14124" width="12" style="297" customWidth="1"/>
    <col min="14125" max="14125" width="1.375" style="297" customWidth="1"/>
    <col min="14126" max="14126" width="10.875" style="297" customWidth="1"/>
    <col min="14127" max="14127" width="1.125" style="297" customWidth="1"/>
    <col min="14128" max="14128" width="11.375" style="297" customWidth="1"/>
    <col min="14129" max="14131" width="9" style="297" customWidth="1"/>
    <col min="14132" max="14132" width="1.5" style="297" customWidth="1"/>
    <col min="14133" max="14133" width="11.375" style="297" customWidth="1"/>
    <col min="14134" max="14134" width="3.625" style="297" customWidth="1"/>
    <col min="14135" max="14135" width="10.5" style="297" customWidth="1"/>
    <col min="14136" max="14136" width="9.25" style="297" bestFit="1" customWidth="1"/>
    <col min="14137" max="14354" width="8.875" style="297"/>
    <col min="14355" max="14355" width="2.875" style="297" customWidth="1"/>
    <col min="14356" max="14356" width="4.125" style="297" customWidth="1"/>
    <col min="14357" max="14361" width="8.875" style="297"/>
    <col min="14362" max="14362" width="10.5" style="297" customWidth="1"/>
    <col min="14363" max="14366" width="9" style="297" customWidth="1"/>
    <col min="14367" max="14367" width="1.875" style="297" customWidth="1"/>
    <col min="14368" max="14368" width="11.625" style="297" customWidth="1"/>
    <col min="14369" max="14370" width="9" style="297" customWidth="1"/>
    <col min="14371" max="14371" width="1.75" style="297" customWidth="1"/>
    <col min="14372" max="14372" width="10.75" style="297" customWidth="1"/>
    <col min="14373" max="14373" width="1.375" style="297" customWidth="1"/>
    <col min="14374" max="14374" width="13.25" style="297" customWidth="1"/>
    <col min="14375" max="14375" width="1.25" style="297" customWidth="1"/>
    <col min="14376" max="14376" width="12.125" style="297" customWidth="1"/>
    <col min="14377" max="14377" width="1.125" style="297" customWidth="1"/>
    <col min="14378" max="14378" width="14.375" style="297" customWidth="1"/>
    <col min="14379" max="14379" width="1.375" style="297" customWidth="1"/>
    <col min="14380" max="14380" width="12" style="297" customWidth="1"/>
    <col min="14381" max="14381" width="1.375" style="297" customWidth="1"/>
    <col min="14382" max="14382" width="10.875" style="297" customWidth="1"/>
    <col min="14383" max="14383" width="1.125" style="297" customWidth="1"/>
    <col min="14384" max="14384" width="11.375" style="297" customWidth="1"/>
    <col min="14385" max="14387" width="9" style="297" customWidth="1"/>
    <col min="14388" max="14388" width="1.5" style="297" customWidth="1"/>
    <col min="14389" max="14389" width="11.375" style="297" customWidth="1"/>
    <col min="14390" max="14390" width="3.625" style="297" customWidth="1"/>
    <col min="14391" max="14391" width="10.5" style="297" customWidth="1"/>
    <col min="14392" max="14392" width="9.25" style="297" bestFit="1" customWidth="1"/>
    <col min="14393" max="14610" width="8.875" style="297"/>
    <col min="14611" max="14611" width="2.875" style="297" customWidth="1"/>
    <col min="14612" max="14612" width="4.125" style="297" customWidth="1"/>
    <col min="14613" max="14617" width="8.875" style="297"/>
    <col min="14618" max="14618" width="10.5" style="297" customWidth="1"/>
    <col min="14619" max="14622" width="9" style="297" customWidth="1"/>
    <col min="14623" max="14623" width="1.875" style="297" customWidth="1"/>
    <col min="14624" max="14624" width="11.625" style="297" customWidth="1"/>
    <col min="14625" max="14626" width="9" style="297" customWidth="1"/>
    <col min="14627" max="14627" width="1.75" style="297" customWidth="1"/>
    <col min="14628" max="14628" width="10.75" style="297" customWidth="1"/>
    <col min="14629" max="14629" width="1.375" style="297" customWidth="1"/>
    <col min="14630" max="14630" width="13.25" style="297" customWidth="1"/>
    <col min="14631" max="14631" width="1.25" style="297" customWidth="1"/>
    <col min="14632" max="14632" width="12.125" style="297" customWidth="1"/>
    <col min="14633" max="14633" width="1.125" style="297" customWidth="1"/>
    <col min="14634" max="14634" width="14.375" style="297" customWidth="1"/>
    <col min="14635" max="14635" width="1.375" style="297" customWidth="1"/>
    <col min="14636" max="14636" width="12" style="297" customWidth="1"/>
    <col min="14637" max="14637" width="1.375" style="297" customWidth="1"/>
    <col min="14638" max="14638" width="10.875" style="297" customWidth="1"/>
    <col min="14639" max="14639" width="1.125" style="297" customWidth="1"/>
    <col min="14640" max="14640" width="11.375" style="297" customWidth="1"/>
    <col min="14641" max="14643" width="9" style="297" customWidth="1"/>
    <col min="14644" max="14644" width="1.5" style="297" customWidth="1"/>
    <col min="14645" max="14645" width="11.375" style="297" customWidth="1"/>
    <col min="14646" max="14646" width="3.625" style="297" customWidth="1"/>
    <col min="14647" max="14647" width="10.5" style="297" customWidth="1"/>
    <col min="14648" max="14648" width="9.25" style="297" bestFit="1" customWidth="1"/>
    <col min="14649" max="14866" width="8.875" style="297"/>
    <col min="14867" max="14867" width="2.875" style="297" customWidth="1"/>
    <col min="14868" max="14868" width="4.125" style="297" customWidth="1"/>
    <col min="14869" max="14873" width="8.875" style="297"/>
    <col min="14874" max="14874" width="10.5" style="297" customWidth="1"/>
    <col min="14875" max="14878" width="9" style="297" customWidth="1"/>
    <col min="14879" max="14879" width="1.875" style="297" customWidth="1"/>
    <col min="14880" max="14880" width="11.625" style="297" customWidth="1"/>
    <col min="14881" max="14882" width="9" style="297" customWidth="1"/>
    <col min="14883" max="14883" width="1.75" style="297" customWidth="1"/>
    <col min="14884" max="14884" width="10.75" style="297" customWidth="1"/>
    <col min="14885" max="14885" width="1.375" style="297" customWidth="1"/>
    <col min="14886" max="14886" width="13.25" style="297" customWidth="1"/>
    <col min="14887" max="14887" width="1.25" style="297" customWidth="1"/>
    <col min="14888" max="14888" width="12.125" style="297" customWidth="1"/>
    <col min="14889" max="14889" width="1.125" style="297" customWidth="1"/>
    <col min="14890" max="14890" width="14.375" style="297" customWidth="1"/>
    <col min="14891" max="14891" width="1.375" style="297" customWidth="1"/>
    <col min="14892" max="14892" width="12" style="297" customWidth="1"/>
    <col min="14893" max="14893" width="1.375" style="297" customWidth="1"/>
    <col min="14894" max="14894" width="10.875" style="297" customWidth="1"/>
    <col min="14895" max="14895" width="1.125" style="297" customWidth="1"/>
    <col min="14896" max="14896" width="11.375" style="297" customWidth="1"/>
    <col min="14897" max="14899" width="9" style="297" customWidth="1"/>
    <col min="14900" max="14900" width="1.5" style="297" customWidth="1"/>
    <col min="14901" max="14901" width="11.375" style="297" customWidth="1"/>
    <col min="14902" max="14902" width="3.625" style="297" customWidth="1"/>
    <col min="14903" max="14903" width="10.5" style="297" customWidth="1"/>
    <col min="14904" max="14904" width="9.25" style="297" bestFit="1" customWidth="1"/>
    <col min="14905" max="15122" width="8.875" style="297"/>
    <col min="15123" max="15123" width="2.875" style="297" customWidth="1"/>
    <col min="15124" max="15124" width="4.125" style="297" customWidth="1"/>
    <col min="15125" max="15129" width="8.875" style="297"/>
    <col min="15130" max="15130" width="10.5" style="297" customWidth="1"/>
    <col min="15131" max="15134" width="9" style="297" customWidth="1"/>
    <col min="15135" max="15135" width="1.875" style="297" customWidth="1"/>
    <col min="15136" max="15136" width="11.625" style="297" customWidth="1"/>
    <col min="15137" max="15138" width="9" style="297" customWidth="1"/>
    <col min="15139" max="15139" width="1.75" style="297" customWidth="1"/>
    <col min="15140" max="15140" width="10.75" style="297" customWidth="1"/>
    <col min="15141" max="15141" width="1.375" style="297" customWidth="1"/>
    <col min="15142" max="15142" width="13.25" style="297" customWidth="1"/>
    <col min="15143" max="15143" width="1.25" style="297" customWidth="1"/>
    <col min="15144" max="15144" width="12.125" style="297" customWidth="1"/>
    <col min="15145" max="15145" width="1.125" style="297" customWidth="1"/>
    <col min="15146" max="15146" width="14.375" style="297" customWidth="1"/>
    <col min="15147" max="15147" width="1.375" style="297" customWidth="1"/>
    <col min="15148" max="15148" width="12" style="297" customWidth="1"/>
    <col min="15149" max="15149" width="1.375" style="297" customWidth="1"/>
    <col min="15150" max="15150" width="10.875" style="297" customWidth="1"/>
    <col min="15151" max="15151" width="1.125" style="297" customWidth="1"/>
    <col min="15152" max="15152" width="11.375" style="297" customWidth="1"/>
    <col min="15153" max="15155" width="9" style="297" customWidth="1"/>
    <col min="15156" max="15156" width="1.5" style="297" customWidth="1"/>
    <col min="15157" max="15157" width="11.375" style="297" customWidth="1"/>
    <col min="15158" max="15158" width="3.625" style="297" customWidth="1"/>
    <col min="15159" max="15159" width="10.5" style="297" customWidth="1"/>
    <col min="15160" max="15160" width="9.25" style="297" bestFit="1" customWidth="1"/>
    <col min="15161" max="15378" width="8.875" style="297"/>
    <col min="15379" max="15379" width="2.875" style="297" customWidth="1"/>
    <col min="15380" max="15380" width="4.125" style="297" customWidth="1"/>
    <col min="15381" max="15385" width="8.875" style="297"/>
    <col min="15386" max="15386" width="10.5" style="297" customWidth="1"/>
    <col min="15387" max="15390" width="9" style="297" customWidth="1"/>
    <col min="15391" max="15391" width="1.875" style="297" customWidth="1"/>
    <col min="15392" max="15392" width="11.625" style="297" customWidth="1"/>
    <col min="15393" max="15394" width="9" style="297" customWidth="1"/>
    <col min="15395" max="15395" width="1.75" style="297" customWidth="1"/>
    <col min="15396" max="15396" width="10.75" style="297" customWidth="1"/>
    <col min="15397" max="15397" width="1.375" style="297" customWidth="1"/>
    <col min="15398" max="15398" width="13.25" style="297" customWidth="1"/>
    <col min="15399" max="15399" width="1.25" style="297" customWidth="1"/>
    <col min="15400" max="15400" width="12.125" style="297" customWidth="1"/>
    <col min="15401" max="15401" width="1.125" style="297" customWidth="1"/>
    <col min="15402" max="15402" width="14.375" style="297" customWidth="1"/>
    <col min="15403" max="15403" width="1.375" style="297" customWidth="1"/>
    <col min="15404" max="15404" width="12" style="297" customWidth="1"/>
    <col min="15405" max="15405" width="1.375" style="297" customWidth="1"/>
    <col min="15406" max="15406" width="10.875" style="297" customWidth="1"/>
    <col min="15407" max="15407" width="1.125" style="297" customWidth="1"/>
    <col min="15408" max="15408" width="11.375" style="297" customWidth="1"/>
    <col min="15409" max="15411" width="9" style="297" customWidth="1"/>
    <col min="15412" max="15412" width="1.5" style="297" customWidth="1"/>
    <col min="15413" max="15413" width="11.375" style="297" customWidth="1"/>
    <col min="15414" max="15414" width="3.625" style="297" customWidth="1"/>
    <col min="15415" max="15415" width="10.5" style="297" customWidth="1"/>
    <col min="15416" max="15416" width="9.25" style="297" bestFit="1" customWidth="1"/>
    <col min="15417" max="15634" width="8.875" style="297"/>
    <col min="15635" max="15635" width="2.875" style="297" customWidth="1"/>
    <col min="15636" max="15636" width="4.125" style="297" customWidth="1"/>
    <col min="15637" max="15641" width="8.875" style="297"/>
    <col min="15642" max="15642" width="10.5" style="297" customWidth="1"/>
    <col min="15643" max="15646" width="9" style="297" customWidth="1"/>
    <col min="15647" max="15647" width="1.875" style="297" customWidth="1"/>
    <col min="15648" max="15648" width="11.625" style="297" customWidth="1"/>
    <col min="15649" max="15650" width="9" style="297" customWidth="1"/>
    <col min="15651" max="15651" width="1.75" style="297" customWidth="1"/>
    <col min="15652" max="15652" width="10.75" style="297" customWidth="1"/>
    <col min="15653" max="15653" width="1.375" style="297" customWidth="1"/>
    <col min="15654" max="15654" width="13.25" style="297" customWidth="1"/>
    <col min="15655" max="15655" width="1.25" style="297" customWidth="1"/>
    <col min="15656" max="15656" width="12.125" style="297" customWidth="1"/>
    <col min="15657" max="15657" width="1.125" style="297" customWidth="1"/>
    <col min="15658" max="15658" width="14.375" style="297" customWidth="1"/>
    <col min="15659" max="15659" width="1.375" style="297" customWidth="1"/>
    <col min="15660" max="15660" width="12" style="297" customWidth="1"/>
    <col min="15661" max="15661" width="1.375" style="297" customWidth="1"/>
    <col min="15662" max="15662" width="10.875" style="297" customWidth="1"/>
    <col min="15663" max="15663" width="1.125" style="297" customWidth="1"/>
    <col min="15664" max="15664" width="11.375" style="297" customWidth="1"/>
    <col min="15665" max="15667" width="9" style="297" customWidth="1"/>
    <col min="15668" max="15668" width="1.5" style="297" customWidth="1"/>
    <col min="15669" max="15669" width="11.375" style="297" customWidth="1"/>
    <col min="15670" max="15670" width="3.625" style="297" customWidth="1"/>
    <col min="15671" max="15671" width="10.5" style="297" customWidth="1"/>
    <col min="15672" max="15672" width="9.25" style="297" bestFit="1" customWidth="1"/>
    <col min="15673" max="15890" width="8.875" style="297"/>
    <col min="15891" max="15891" width="2.875" style="297" customWidth="1"/>
    <col min="15892" max="15892" width="4.125" style="297" customWidth="1"/>
    <col min="15893" max="15897" width="8.875" style="297"/>
    <col min="15898" max="15898" width="10.5" style="297" customWidth="1"/>
    <col min="15899" max="15902" width="9" style="297" customWidth="1"/>
    <col min="15903" max="15903" width="1.875" style="297" customWidth="1"/>
    <col min="15904" max="15904" width="11.625" style="297" customWidth="1"/>
    <col min="15905" max="15906" width="9" style="297" customWidth="1"/>
    <col min="15907" max="15907" width="1.75" style="297" customWidth="1"/>
    <col min="15908" max="15908" width="10.75" style="297" customWidth="1"/>
    <col min="15909" max="15909" width="1.375" style="297" customWidth="1"/>
    <col min="15910" max="15910" width="13.25" style="297" customWidth="1"/>
    <col min="15911" max="15911" width="1.25" style="297" customWidth="1"/>
    <col min="15912" max="15912" width="12.125" style="297" customWidth="1"/>
    <col min="15913" max="15913" width="1.125" style="297" customWidth="1"/>
    <col min="15914" max="15914" width="14.375" style="297" customWidth="1"/>
    <col min="15915" max="15915" width="1.375" style="297" customWidth="1"/>
    <col min="15916" max="15916" width="12" style="297" customWidth="1"/>
    <col min="15917" max="15917" width="1.375" style="297" customWidth="1"/>
    <col min="15918" max="15918" width="10.875" style="297" customWidth="1"/>
    <col min="15919" max="15919" width="1.125" style="297" customWidth="1"/>
    <col min="15920" max="15920" width="11.375" style="297" customWidth="1"/>
    <col min="15921" max="15923" width="9" style="297" customWidth="1"/>
    <col min="15924" max="15924" width="1.5" style="297" customWidth="1"/>
    <col min="15925" max="15925" width="11.375" style="297" customWidth="1"/>
    <col min="15926" max="15926" width="3.625" style="297" customWidth="1"/>
    <col min="15927" max="15927" width="10.5" style="297" customWidth="1"/>
    <col min="15928" max="15928" width="9.25" style="297" bestFit="1" customWidth="1"/>
    <col min="15929" max="16146" width="8.875" style="297"/>
    <col min="16147" max="16147" width="2.875" style="297" customWidth="1"/>
    <col min="16148" max="16148" width="4.125" style="297" customWidth="1"/>
    <col min="16149" max="16153" width="8.875" style="297"/>
    <col min="16154" max="16154" width="10.5" style="297" customWidth="1"/>
    <col min="16155" max="16158" width="9" style="297" customWidth="1"/>
    <col min="16159" max="16159" width="1.875" style="297" customWidth="1"/>
    <col min="16160" max="16160" width="11.625" style="297" customWidth="1"/>
    <col min="16161" max="16162" width="9" style="297" customWidth="1"/>
    <col min="16163" max="16163" width="1.75" style="297" customWidth="1"/>
    <col min="16164" max="16164" width="10.75" style="297" customWidth="1"/>
    <col min="16165" max="16165" width="1.375" style="297" customWidth="1"/>
    <col min="16166" max="16166" width="13.25" style="297" customWidth="1"/>
    <col min="16167" max="16167" width="1.25" style="297" customWidth="1"/>
    <col min="16168" max="16168" width="12.125" style="297" customWidth="1"/>
    <col min="16169" max="16169" width="1.125" style="297" customWidth="1"/>
    <col min="16170" max="16170" width="14.375" style="297" customWidth="1"/>
    <col min="16171" max="16171" width="1.375" style="297" customWidth="1"/>
    <col min="16172" max="16172" width="12" style="297" customWidth="1"/>
    <col min="16173" max="16173" width="1.375" style="297" customWidth="1"/>
    <col min="16174" max="16174" width="10.875" style="297" customWidth="1"/>
    <col min="16175" max="16175" width="1.125" style="297" customWidth="1"/>
    <col min="16176" max="16176" width="11.375" style="297" customWidth="1"/>
    <col min="16177" max="16179" width="9" style="297" customWidth="1"/>
    <col min="16180" max="16180" width="1.5" style="297" customWidth="1"/>
    <col min="16181" max="16181" width="11.375" style="297" customWidth="1"/>
    <col min="16182" max="16182" width="3.625" style="297" customWidth="1"/>
    <col min="16183" max="16183" width="10.5" style="297" customWidth="1"/>
    <col min="16184" max="16184" width="9.25" style="297" bestFit="1" customWidth="1"/>
    <col min="16185" max="16382" width="8.875" style="297"/>
    <col min="16383" max="16384" width="8.875" style="297" customWidth="1"/>
  </cols>
  <sheetData>
    <row r="1" spans="1:57">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6"/>
    </row>
    <row r="2" spans="1:57">
      <c r="A2" s="298"/>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6"/>
    </row>
    <row r="3" spans="1:57">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6"/>
    </row>
    <row r="4" spans="1:57">
      <c r="A4" s="298" t="s">
        <v>267</v>
      </c>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E4" s="296"/>
    </row>
    <row r="5" spans="1:57">
      <c r="A5" s="295" t="s">
        <v>266</v>
      </c>
      <c r="D5" s="299" t="s">
        <v>169</v>
      </c>
      <c r="F5" s="295"/>
      <c r="G5" s="298"/>
      <c r="H5" s="298"/>
      <c r="I5" s="298"/>
      <c r="J5" s="298"/>
      <c r="K5" s="298"/>
      <c r="L5" s="298"/>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6"/>
    </row>
    <row r="6" spans="1:57">
      <c r="A6" s="295"/>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5"/>
      <c r="BA6" s="295"/>
      <c r="BB6" s="295"/>
      <c r="BC6" s="295"/>
      <c r="BD6" s="295"/>
      <c r="BE6" s="296"/>
    </row>
    <row r="7" spans="1:57">
      <c r="A7" s="295"/>
      <c r="B7" s="408" t="s">
        <v>271</v>
      </c>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295"/>
      <c r="AS7" s="295"/>
      <c r="AT7" s="295"/>
      <c r="AU7" s="295"/>
      <c r="AV7" s="295"/>
      <c r="AW7" s="295"/>
      <c r="AX7" s="295"/>
      <c r="AY7" s="295"/>
      <c r="AZ7" s="295"/>
      <c r="BA7" s="295"/>
      <c r="BB7" s="295"/>
      <c r="BC7" s="295"/>
      <c r="BD7" s="295"/>
      <c r="BE7" s="296"/>
    </row>
    <row r="8" spans="1:57">
      <c r="A8" s="295"/>
      <c r="B8" s="295" t="s">
        <v>272</v>
      </c>
      <c r="C8"/>
      <c r="D8"/>
      <c r="E8"/>
      <c r="F8"/>
      <c r="G8"/>
      <c r="H8"/>
      <c r="I8"/>
      <c r="J8"/>
      <c r="K8"/>
      <c r="L8"/>
      <c r="M8"/>
      <c r="N8"/>
      <c r="O8"/>
      <c r="P8"/>
      <c r="Q8"/>
      <c r="R8"/>
      <c r="S8"/>
      <c r="T8"/>
      <c r="U8"/>
      <c r="V8"/>
      <c r="W8"/>
      <c r="X8"/>
      <c r="Y8"/>
      <c r="Z8"/>
      <c r="AA8"/>
      <c r="AB8"/>
      <c r="AC8"/>
      <c r="AD8"/>
      <c r="AE8"/>
      <c r="AF8"/>
      <c r="AG8"/>
      <c r="AH8"/>
      <c r="AI8"/>
      <c r="AJ8"/>
      <c r="AK8"/>
      <c r="AL8"/>
      <c r="AM8"/>
      <c r="AN8"/>
      <c r="AO8"/>
      <c r="AP8"/>
      <c r="AQ8"/>
      <c r="AR8" s="295"/>
      <c r="AS8" s="295"/>
      <c r="AT8" s="295"/>
      <c r="AU8" s="295"/>
      <c r="AV8" s="295"/>
      <c r="AW8" s="295"/>
      <c r="AX8" s="295"/>
      <c r="AY8" s="295"/>
      <c r="AZ8" s="295"/>
      <c r="BA8" s="295"/>
      <c r="BB8" s="295"/>
      <c r="BC8" s="295"/>
      <c r="BD8" s="295"/>
      <c r="BE8" s="296"/>
    </row>
    <row r="9" spans="1:57">
      <c r="A9" s="295"/>
      <c r="B9" s="408" t="s">
        <v>273</v>
      </c>
      <c r="C9" s="409"/>
      <c r="D9" s="409"/>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409"/>
      <c r="AF9" s="295"/>
      <c r="AG9" s="295"/>
      <c r="AH9" s="295"/>
      <c r="AI9" s="295"/>
      <c r="AJ9" s="295"/>
      <c r="AK9" s="295"/>
      <c r="AL9" s="295"/>
      <c r="AM9" s="295"/>
      <c r="AN9" s="295"/>
      <c r="AO9" s="295"/>
      <c r="AP9" s="295"/>
      <c r="AQ9" s="295"/>
      <c r="AR9" s="295"/>
      <c r="AS9" s="295"/>
      <c r="AT9" s="295"/>
      <c r="AU9" s="295"/>
      <c r="AV9" s="295"/>
      <c r="AW9" s="295"/>
      <c r="AX9" s="295"/>
      <c r="AY9" s="295"/>
      <c r="AZ9" s="295"/>
      <c r="BA9" s="295"/>
      <c r="BB9" s="295"/>
      <c r="BC9" s="295"/>
      <c r="BD9" s="295"/>
      <c r="BE9" s="296"/>
    </row>
    <row r="10" spans="1:57">
      <c r="A10" s="295"/>
      <c r="B10" s="295" t="s">
        <v>274</v>
      </c>
      <c r="C10"/>
      <c r="D10"/>
      <c r="E10"/>
      <c r="F10"/>
      <c r="G10"/>
      <c r="H10"/>
      <c r="I10"/>
      <c r="J10"/>
      <c r="K10"/>
      <c r="L10"/>
      <c r="M10"/>
      <c r="N10"/>
      <c r="O10"/>
      <c r="P10"/>
      <c r="Q10"/>
      <c r="R10"/>
      <c r="S10"/>
      <c r="T10"/>
      <c r="U10"/>
      <c r="V10"/>
      <c r="W10"/>
      <c r="X10"/>
      <c r="Y10"/>
      <c r="Z10"/>
      <c r="AA10"/>
      <c r="AB10"/>
      <c r="AC10"/>
      <c r="AD10"/>
      <c r="AE10"/>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E10" s="296"/>
    </row>
    <row r="11" spans="1:57">
      <c r="A11" s="295"/>
      <c r="B11" s="295"/>
      <c r="C11" s="300" t="s">
        <v>276</v>
      </c>
      <c r="D11"/>
      <c r="E11"/>
      <c r="F11"/>
      <c r="G11"/>
      <c r="H11"/>
      <c r="I11"/>
      <c r="J11"/>
      <c r="K11"/>
      <c r="L11"/>
      <c r="M11"/>
      <c r="N11"/>
      <c r="O11"/>
      <c r="P11"/>
      <c r="Q11"/>
      <c r="R11"/>
      <c r="S11"/>
      <c r="T11"/>
      <c r="U11"/>
      <c r="V11"/>
      <c r="W11"/>
      <c r="X11"/>
      <c r="Y11"/>
      <c r="Z11"/>
      <c r="AA11"/>
      <c r="AB11"/>
      <c r="AC11"/>
      <c r="AD11"/>
      <c r="AE11"/>
      <c r="AF11" s="295"/>
      <c r="AG11" s="295"/>
      <c r="AH11" s="295"/>
      <c r="AI11" s="295"/>
      <c r="AJ11" s="295"/>
      <c r="AK11" s="295"/>
      <c r="AL11" s="295"/>
      <c r="AM11" s="295"/>
      <c r="AN11" s="295"/>
      <c r="AO11" s="295"/>
      <c r="AP11" s="295"/>
      <c r="AQ11" s="295"/>
      <c r="AR11" s="295"/>
      <c r="AS11" s="295"/>
      <c r="AT11" s="295"/>
      <c r="AU11" s="295"/>
      <c r="AV11" s="295"/>
      <c r="AW11" s="295"/>
      <c r="AX11" s="295"/>
      <c r="AY11" s="295"/>
      <c r="AZ11" s="295"/>
      <c r="BA11" s="295"/>
      <c r="BB11" s="295"/>
      <c r="BC11" s="295"/>
      <c r="BD11" s="295"/>
      <c r="BE11" s="296"/>
    </row>
    <row r="12" spans="1:57">
      <c r="A12" s="295"/>
      <c r="B12" s="295"/>
      <c r="C12" s="300" t="s">
        <v>277</v>
      </c>
      <c r="D12"/>
      <c r="E12"/>
      <c r="F12"/>
      <c r="G12"/>
      <c r="H12"/>
      <c r="I12"/>
      <c r="J12"/>
      <c r="K12"/>
      <c r="L12"/>
      <c r="M12"/>
      <c r="N12"/>
      <c r="O12"/>
      <c r="P12"/>
      <c r="Q12"/>
      <c r="R12"/>
      <c r="S12"/>
      <c r="T12"/>
      <c r="U12"/>
      <c r="V12"/>
      <c r="W12"/>
      <c r="X12"/>
      <c r="Y12"/>
      <c r="Z12"/>
      <c r="AA12"/>
      <c r="AB12"/>
      <c r="AC12"/>
      <c r="AD12"/>
      <c r="AE12"/>
      <c r="AF12" s="295"/>
      <c r="AG12" s="295"/>
      <c r="AH12" s="295"/>
      <c r="AI12" s="295"/>
      <c r="AJ12" s="295"/>
      <c r="AK12" s="295"/>
      <c r="AL12" s="295"/>
      <c r="AM12" s="295"/>
      <c r="AN12" s="295"/>
      <c r="AO12" s="295"/>
      <c r="AP12" s="295"/>
      <c r="AQ12" s="295"/>
      <c r="AR12" s="295"/>
      <c r="AS12" s="295"/>
      <c r="AT12" s="295"/>
      <c r="AU12" s="295"/>
      <c r="AV12" s="295"/>
      <c r="AW12" s="295"/>
      <c r="AX12" s="295"/>
      <c r="AY12" s="295"/>
      <c r="AZ12" s="295"/>
      <c r="BA12" s="295"/>
      <c r="BB12" s="295"/>
      <c r="BC12" s="295"/>
      <c r="BD12" s="295"/>
      <c r="BE12" s="296"/>
    </row>
    <row r="13" spans="1:57">
      <c r="A13" s="295"/>
      <c r="B13" s="295"/>
      <c r="C13" s="300" t="s">
        <v>278</v>
      </c>
      <c r="D13"/>
      <c r="E13"/>
      <c r="F13"/>
      <c r="G13"/>
      <c r="H13"/>
      <c r="I13"/>
      <c r="J13"/>
      <c r="K13"/>
      <c r="L13"/>
      <c r="M13"/>
      <c r="N13"/>
      <c r="O13"/>
      <c r="P13"/>
      <c r="Q13"/>
      <c r="R13"/>
      <c r="S13"/>
      <c r="T13"/>
      <c r="U13"/>
      <c r="V13"/>
      <c r="W13"/>
      <c r="X13"/>
      <c r="Y13"/>
      <c r="Z13"/>
      <c r="AA13"/>
      <c r="AB13"/>
      <c r="AC13"/>
      <c r="AD13"/>
      <c r="AE13"/>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295"/>
      <c r="BC13" s="295"/>
      <c r="BD13" s="295"/>
      <c r="BE13" s="296"/>
    </row>
    <row r="14" spans="1:57">
      <c r="A14" s="295"/>
      <c r="B14" s="295"/>
      <c r="C14" s="300" t="s">
        <v>279</v>
      </c>
      <c r="D14"/>
      <c r="E14"/>
      <c r="F14"/>
      <c r="G14"/>
      <c r="H14"/>
      <c r="I14"/>
      <c r="J14"/>
      <c r="K14"/>
      <c r="L14"/>
      <c r="M14"/>
      <c r="N14"/>
      <c r="O14"/>
      <c r="P14"/>
      <c r="Q14"/>
      <c r="R14"/>
      <c r="S14"/>
      <c r="T14"/>
      <c r="U14"/>
      <c r="V14"/>
      <c r="W14"/>
      <c r="X14"/>
      <c r="Y14"/>
      <c r="Z14"/>
      <c r="AA14"/>
      <c r="AB14"/>
      <c r="AC14"/>
      <c r="AD14"/>
      <c r="AE14"/>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6"/>
    </row>
    <row r="15" spans="1:57">
      <c r="A15" s="295"/>
      <c r="B15" s="295"/>
      <c r="C15" s="300" t="s">
        <v>269</v>
      </c>
      <c r="D15"/>
      <c r="E15"/>
      <c r="F15"/>
      <c r="G15"/>
      <c r="H15"/>
      <c r="I15"/>
      <c r="J15"/>
      <c r="K15"/>
      <c r="L15"/>
      <c r="M15"/>
      <c r="N15"/>
      <c r="O15"/>
      <c r="P15"/>
      <c r="Q15"/>
      <c r="R15"/>
      <c r="S15"/>
      <c r="T15"/>
      <c r="U15"/>
      <c r="V15"/>
      <c r="W15"/>
      <c r="X15"/>
      <c r="Y15"/>
      <c r="Z15"/>
      <c r="AA15"/>
      <c r="AB15"/>
      <c r="AC15"/>
      <c r="AD15"/>
      <c r="AE1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6"/>
    </row>
    <row r="16" spans="1:57">
      <c r="A16" s="295"/>
      <c r="B16" s="295"/>
      <c r="C16" s="300" t="s">
        <v>270</v>
      </c>
      <c r="D16"/>
      <c r="E16"/>
      <c r="F16"/>
      <c r="G16"/>
      <c r="H16"/>
      <c r="I16"/>
      <c r="J16"/>
      <c r="K16"/>
      <c r="L16"/>
      <c r="M16"/>
      <c r="N16"/>
      <c r="O16"/>
      <c r="P16"/>
      <c r="Q16"/>
      <c r="R16"/>
      <c r="S16"/>
      <c r="T16"/>
      <c r="U16"/>
      <c r="V16"/>
      <c r="W16"/>
      <c r="X16"/>
      <c r="Y16"/>
      <c r="Z16"/>
      <c r="AA16"/>
      <c r="AB16"/>
      <c r="AC16"/>
      <c r="AD16"/>
      <c r="AE16"/>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6"/>
    </row>
    <row r="17" spans="1:57">
      <c r="A17" s="295"/>
      <c r="B17" s="295"/>
      <c r="C17" s="300" t="s">
        <v>280</v>
      </c>
      <c r="D17"/>
      <c r="E17"/>
      <c r="F17"/>
      <c r="G17"/>
      <c r="H17"/>
      <c r="I17"/>
      <c r="J17"/>
      <c r="K17"/>
      <c r="L17"/>
      <c r="M17"/>
      <c r="N17"/>
      <c r="O17"/>
      <c r="P17"/>
      <c r="Q17"/>
      <c r="R17"/>
      <c r="S17"/>
      <c r="T17"/>
      <c r="U17"/>
      <c r="V17"/>
      <c r="W17"/>
      <c r="X17"/>
      <c r="Y17"/>
      <c r="Z17"/>
      <c r="AA17"/>
      <c r="AB17"/>
      <c r="AC17"/>
      <c r="AD17"/>
      <c r="AE17"/>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6"/>
    </row>
    <row r="18" spans="1:57">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5"/>
      <c r="BA18" s="295"/>
      <c r="BB18" s="295"/>
      <c r="BC18" s="295"/>
      <c r="BD18" s="295"/>
      <c r="BE18" s="296"/>
    </row>
    <row r="19" spans="1:57" s="301" customFormat="1">
      <c r="B19" s="301" t="s">
        <v>102</v>
      </c>
      <c r="G19" s="302">
        <f>'Project and applicant details'!C10</f>
        <v>0</v>
      </c>
      <c r="H19" s="302"/>
      <c r="I19" s="302"/>
      <c r="J19" s="302"/>
      <c r="K19" s="302"/>
      <c r="L19" s="303"/>
      <c r="M19" s="302">
        <f>'Project and applicant details'!C11</f>
        <v>0</v>
      </c>
      <c r="N19" s="302"/>
      <c r="O19" s="302"/>
      <c r="P19" s="302"/>
      <c r="Q19" s="302"/>
      <c r="R19" s="302"/>
      <c r="S19" s="302">
        <f>'Project and applicant details'!C12</f>
        <v>0</v>
      </c>
      <c r="T19" s="302"/>
      <c r="U19" s="302"/>
      <c r="V19" s="302"/>
      <c r="W19" s="302"/>
      <c r="X19" s="302">
        <f>'Total budget'!K12</f>
        <v>0</v>
      </c>
      <c r="Y19" s="302">
        <f>'Project and applicant details'!C13</f>
        <v>0</v>
      </c>
      <c r="Z19" s="302"/>
      <c r="AA19" s="302"/>
      <c r="AB19" s="302"/>
      <c r="AC19" s="304"/>
      <c r="AD19" s="304"/>
      <c r="AE19" s="304">
        <f>'Project and applicant details'!C14</f>
        <v>0</v>
      </c>
      <c r="AF19" s="304"/>
      <c r="AG19" s="304"/>
      <c r="AH19" s="302"/>
      <c r="AI19" s="302"/>
      <c r="AJ19" s="302"/>
      <c r="AK19" s="302">
        <f>'Project and applicant details'!C15</f>
        <v>0</v>
      </c>
      <c r="AL19" s="302"/>
      <c r="AM19" s="302"/>
      <c r="AN19" s="302"/>
      <c r="AO19" s="302"/>
      <c r="AP19" s="302"/>
      <c r="AQ19" s="302">
        <f>'Project and applicant details'!C16</f>
        <v>0</v>
      </c>
      <c r="AR19" s="302"/>
      <c r="AS19" s="302"/>
      <c r="AT19" s="302"/>
      <c r="AU19" s="302"/>
      <c r="AV19" s="302"/>
      <c r="AW19" s="302">
        <f>'Project and applicant details'!C17</f>
        <v>0</v>
      </c>
      <c r="AX19" s="302"/>
      <c r="AY19" s="302"/>
      <c r="AZ19" s="302"/>
      <c r="BA19" s="302"/>
      <c r="BB19" s="302"/>
      <c r="BC19" s="302" t="s">
        <v>34</v>
      </c>
      <c r="BD19" s="302"/>
      <c r="BE19" s="302"/>
    </row>
    <row r="20" spans="1:57" ht="25.5">
      <c r="A20" s="295"/>
      <c r="B20" s="295"/>
      <c r="C20" s="295"/>
      <c r="D20" s="295"/>
      <c r="E20" s="295"/>
      <c r="F20" s="295"/>
      <c r="G20" s="296" t="s">
        <v>99</v>
      </c>
      <c r="H20" s="305" t="s">
        <v>261</v>
      </c>
      <c r="I20" s="305" t="s">
        <v>262</v>
      </c>
      <c r="J20" s="305" t="s">
        <v>100</v>
      </c>
      <c r="K20" s="305" t="s">
        <v>101</v>
      </c>
      <c r="L20" s="295"/>
      <c r="M20" s="296" t="s">
        <v>99</v>
      </c>
      <c r="N20" s="305" t="s">
        <v>261</v>
      </c>
      <c r="O20" s="305" t="s">
        <v>262</v>
      </c>
      <c r="P20" s="305" t="s">
        <v>100</v>
      </c>
      <c r="Q20" s="305" t="s">
        <v>101</v>
      </c>
      <c r="R20" s="295"/>
      <c r="S20" s="296" t="s">
        <v>99</v>
      </c>
      <c r="T20" s="305" t="s">
        <v>261</v>
      </c>
      <c r="U20" s="305" t="s">
        <v>262</v>
      </c>
      <c r="V20" s="305" t="s">
        <v>100</v>
      </c>
      <c r="W20" s="305" t="s">
        <v>101</v>
      </c>
      <c r="X20" s="306"/>
      <c r="Y20" s="296" t="s">
        <v>99</v>
      </c>
      <c r="Z20" s="305" t="s">
        <v>261</v>
      </c>
      <c r="AA20" s="305" t="s">
        <v>262</v>
      </c>
      <c r="AB20" s="305" t="s">
        <v>100</v>
      </c>
      <c r="AC20" s="305" t="s">
        <v>101</v>
      </c>
      <c r="AD20" s="306"/>
      <c r="AE20" s="296" t="s">
        <v>99</v>
      </c>
      <c r="AF20" s="305" t="s">
        <v>261</v>
      </c>
      <c r="AG20" s="305" t="s">
        <v>262</v>
      </c>
      <c r="AH20" s="305" t="s">
        <v>100</v>
      </c>
      <c r="AI20" s="305" t="s">
        <v>101</v>
      </c>
      <c r="AJ20" s="306"/>
      <c r="AK20" s="296" t="s">
        <v>99</v>
      </c>
      <c r="AL20" s="305" t="s">
        <v>261</v>
      </c>
      <c r="AM20" s="305" t="s">
        <v>262</v>
      </c>
      <c r="AN20" s="305" t="s">
        <v>100</v>
      </c>
      <c r="AO20" s="305" t="s">
        <v>101</v>
      </c>
      <c r="AP20" s="306"/>
      <c r="AQ20" s="296" t="s">
        <v>99</v>
      </c>
      <c r="AR20" s="305" t="s">
        <v>261</v>
      </c>
      <c r="AS20" s="305" t="s">
        <v>262</v>
      </c>
      <c r="AT20" s="305" t="s">
        <v>100</v>
      </c>
      <c r="AU20" s="305" t="s">
        <v>101</v>
      </c>
      <c r="AV20" s="306"/>
      <c r="AW20" s="296" t="s">
        <v>99</v>
      </c>
      <c r="AX20" s="305" t="s">
        <v>261</v>
      </c>
      <c r="AY20" s="305" t="s">
        <v>262</v>
      </c>
      <c r="AZ20" s="305" t="s">
        <v>100</v>
      </c>
      <c r="BA20" s="305" t="s">
        <v>101</v>
      </c>
      <c r="BB20" s="306"/>
      <c r="BC20" s="296" t="s">
        <v>99</v>
      </c>
      <c r="BD20" s="305" t="s">
        <v>262</v>
      </c>
      <c r="BE20" s="296" t="s">
        <v>162</v>
      </c>
    </row>
    <row r="21" spans="1:57">
      <c r="A21" s="307"/>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8"/>
      <c r="BD21" s="295"/>
      <c r="BE21" s="296"/>
    </row>
    <row r="22" spans="1:57">
      <c r="A22" s="307">
        <v>1</v>
      </c>
      <c r="B22" s="295" t="s">
        <v>67</v>
      </c>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5"/>
      <c r="BA22" s="295"/>
      <c r="BB22" s="295"/>
      <c r="BC22" s="295"/>
      <c r="BD22" s="295"/>
      <c r="BE22" s="296"/>
    </row>
    <row r="23" spans="1:57">
      <c r="A23" s="307"/>
      <c r="B23" s="295" t="s">
        <v>6</v>
      </c>
      <c r="C23" s="295" t="s">
        <v>163</v>
      </c>
      <c r="D23" s="295"/>
      <c r="E23" s="295"/>
      <c r="F23" s="295"/>
      <c r="G23" s="308">
        <f>'Invulblad FEM'!I9</f>
        <v>0</v>
      </c>
      <c r="H23" s="308"/>
      <c r="I23" s="308"/>
      <c r="J23" s="308"/>
      <c r="K23" s="308"/>
      <c r="L23" s="308"/>
      <c r="M23" s="308">
        <f>'Invulblad FEM'!P9</f>
        <v>0</v>
      </c>
      <c r="N23" s="308"/>
      <c r="O23" s="308"/>
      <c r="P23" s="308"/>
      <c r="Q23" s="308"/>
      <c r="R23" s="308"/>
      <c r="S23" s="308">
        <f>'Invulblad FEM'!AI9</f>
        <v>0</v>
      </c>
      <c r="T23" s="308"/>
      <c r="U23" s="308"/>
      <c r="V23" s="308"/>
      <c r="W23" s="308"/>
      <c r="X23" s="308"/>
      <c r="Y23" s="308">
        <f>'Invulblad FEM'!AI9</f>
        <v>0</v>
      </c>
      <c r="Z23" s="308"/>
      <c r="AA23" s="308"/>
      <c r="AB23" s="308"/>
      <c r="AC23" s="308"/>
      <c r="AD23" s="308"/>
      <c r="AE23" s="308">
        <f>'Invulblad FEM'!AL9</f>
        <v>0</v>
      </c>
      <c r="AF23" s="308"/>
      <c r="AG23" s="308"/>
      <c r="AH23" s="308"/>
      <c r="AI23" s="308"/>
      <c r="AJ23" s="308"/>
      <c r="AK23" s="308">
        <f>'Invulblad FEM'!AO9</f>
        <v>0</v>
      </c>
      <c r="AL23" s="308"/>
      <c r="AM23" s="308"/>
      <c r="AN23" s="308"/>
      <c r="AO23" s="308"/>
      <c r="AP23" s="308"/>
      <c r="AQ23" s="308">
        <f>'Invulblad FEM'!AR9</f>
        <v>0</v>
      </c>
      <c r="AR23" s="308"/>
      <c r="AS23" s="308"/>
      <c r="AT23" s="308"/>
      <c r="AU23" s="308"/>
      <c r="AV23" s="308"/>
      <c r="AW23" s="308">
        <f>'Invulblad FEM'!AU9</f>
        <v>0</v>
      </c>
      <c r="AX23" s="308"/>
      <c r="AY23" s="308"/>
      <c r="AZ23" s="308"/>
      <c r="BA23" s="308"/>
      <c r="BB23" s="308"/>
      <c r="BC23" s="308">
        <f>'Invulblad FEM'!AY9</f>
        <v>0</v>
      </c>
      <c r="BD23" s="295">
        <f>SUM(AY23,AS23,AM23,AG23,AA23,U23,O23,I23)</f>
        <v>0</v>
      </c>
      <c r="BE23" s="296">
        <f>SUM(BA23,AU23,AO23,AI23,AC23,W23,Q23,K23)</f>
        <v>0</v>
      </c>
    </row>
    <row r="24" spans="1:57">
      <c r="A24" s="307"/>
      <c r="B24" s="295" t="s">
        <v>7</v>
      </c>
      <c r="C24" s="295" t="s">
        <v>92</v>
      </c>
      <c r="D24" s="295"/>
      <c r="E24" s="295"/>
      <c r="F24" s="295"/>
      <c r="G24" s="308">
        <f>'Invulblad FEM'!I10</f>
        <v>0</v>
      </c>
      <c r="H24" s="308"/>
      <c r="I24" s="308"/>
      <c r="J24" s="308"/>
      <c r="K24" s="308"/>
      <c r="L24" s="308"/>
      <c r="M24" s="308">
        <f>'Invulblad FEM'!P10</f>
        <v>0</v>
      </c>
      <c r="N24" s="308"/>
      <c r="O24" s="308"/>
      <c r="P24" s="308"/>
      <c r="Q24" s="308"/>
      <c r="R24" s="308"/>
      <c r="S24" s="308">
        <f>'Invulblad FEM'!U10</f>
        <v>0</v>
      </c>
      <c r="T24" s="308"/>
      <c r="U24" s="308"/>
      <c r="V24" s="308"/>
      <c r="W24" s="308"/>
      <c r="X24" s="308"/>
      <c r="Y24" s="308">
        <f>'Invulblad FEM'!AI10</f>
        <v>0</v>
      </c>
      <c r="Z24" s="308"/>
      <c r="AA24" s="308"/>
      <c r="AB24" s="308"/>
      <c r="AC24" s="308"/>
      <c r="AD24" s="308"/>
      <c r="AE24" s="308">
        <f>'Invulblad FEM'!AL10</f>
        <v>0</v>
      </c>
      <c r="AF24" s="308"/>
      <c r="AG24" s="308"/>
      <c r="AH24" s="308"/>
      <c r="AI24" s="308"/>
      <c r="AJ24" s="308"/>
      <c r="AK24" s="308">
        <f>'Invulblad FEM'!AO10</f>
        <v>0</v>
      </c>
      <c r="AL24" s="308"/>
      <c r="AM24" s="308"/>
      <c r="AN24" s="308"/>
      <c r="AO24" s="308"/>
      <c r="AP24" s="308"/>
      <c r="AQ24" s="308">
        <f>'Invulblad FEM'!AR10</f>
        <v>0</v>
      </c>
      <c r="AR24" s="308"/>
      <c r="AS24" s="308"/>
      <c r="AT24" s="308"/>
      <c r="AU24" s="308"/>
      <c r="AV24" s="308"/>
      <c r="AW24" s="308">
        <f>'Invulblad FEM'!AU10</f>
        <v>0</v>
      </c>
      <c r="AX24" s="308"/>
      <c r="AY24" s="308"/>
      <c r="AZ24" s="308"/>
      <c r="BA24" s="308"/>
      <c r="BB24" s="308"/>
      <c r="BC24" s="308">
        <f>'Invulblad FEM'!AY10</f>
        <v>0</v>
      </c>
      <c r="BD24" s="295">
        <f>SUM(AY24,AS24,AM24,AG24,AA24,V24,O24,I24)</f>
        <v>0</v>
      </c>
      <c r="BE24" s="296">
        <f>SUM(BA24,AU24,AO24,AI24,AC24,W24,Q24,K24)</f>
        <v>0</v>
      </c>
    </row>
    <row r="25" spans="1:57">
      <c r="A25" s="307"/>
      <c r="B25" s="295" t="s">
        <v>15</v>
      </c>
      <c r="C25" s="295" t="s">
        <v>93</v>
      </c>
      <c r="D25" s="295"/>
      <c r="E25" s="295"/>
      <c r="F25" s="295"/>
      <c r="G25" s="308">
        <f>'Invulblad FEM'!I11</f>
        <v>0</v>
      </c>
      <c r="H25" s="308"/>
      <c r="I25" s="308"/>
      <c r="J25" s="308"/>
      <c r="K25" s="308"/>
      <c r="L25" s="308"/>
      <c r="M25" s="309">
        <f>'Invulblad FEM'!P11</f>
        <v>0</v>
      </c>
      <c r="N25" s="308"/>
      <c r="O25" s="308"/>
      <c r="P25" s="308"/>
      <c r="Q25" s="308"/>
      <c r="R25" s="308"/>
      <c r="S25" s="309">
        <f>'Invulblad FEM'!U11</f>
        <v>0</v>
      </c>
      <c r="T25" s="308"/>
      <c r="U25" s="308"/>
      <c r="V25" s="308"/>
      <c r="W25" s="308"/>
      <c r="X25" s="308"/>
      <c r="Y25" s="308">
        <f>'Invulblad FEM'!AI11</f>
        <v>0</v>
      </c>
      <c r="Z25" s="308"/>
      <c r="AA25" s="308"/>
      <c r="AB25" s="308"/>
      <c r="AC25" s="308"/>
      <c r="AD25" s="308"/>
      <c r="AE25" s="309">
        <f>'Invulblad FEM'!AL11</f>
        <v>0</v>
      </c>
      <c r="AF25" s="308"/>
      <c r="AG25" s="308"/>
      <c r="AH25" s="308"/>
      <c r="AI25" s="308"/>
      <c r="AJ25" s="308"/>
      <c r="AK25" s="309">
        <f>'Invulblad FEM'!AO11</f>
        <v>0</v>
      </c>
      <c r="AL25" s="308"/>
      <c r="AM25" s="308"/>
      <c r="AN25" s="308"/>
      <c r="AO25" s="308"/>
      <c r="AP25" s="308"/>
      <c r="AQ25" s="308">
        <f>'Invulblad FEM'!AR11</f>
        <v>0</v>
      </c>
      <c r="AR25" s="308"/>
      <c r="AS25" s="308"/>
      <c r="AT25" s="308"/>
      <c r="AU25" s="308"/>
      <c r="AV25" s="308"/>
      <c r="AW25" s="309">
        <f>'Invulblad FEM'!AU11</f>
        <v>0</v>
      </c>
      <c r="AX25" s="308"/>
      <c r="AY25" s="308"/>
      <c r="AZ25" s="308"/>
      <c r="BA25" s="308"/>
      <c r="BB25" s="308"/>
      <c r="BC25" s="309">
        <f>'Invulblad FEM'!AY11</f>
        <v>0</v>
      </c>
      <c r="BD25" s="295">
        <f>SUM(AY25,AS25,AM25,AG25,AA25,U25,O25,I25)</f>
        <v>0</v>
      </c>
      <c r="BE25" s="296">
        <f>SUM(BA25,AU25,AO25,AI25,AC25,W25,Q25,K25)</f>
        <v>0</v>
      </c>
    </row>
    <row r="26" spans="1:57">
      <c r="A26" s="307"/>
      <c r="B26" s="298" t="s">
        <v>98</v>
      </c>
      <c r="C26" s="295"/>
      <c r="D26" s="295"/>
      <c r="E26" s="295"/>
      <c r="F26" s="295"/>
      <c r="G26" s="310">
        <f>SUM(G23:G25)</f>
        <v>0</v>
      </c>
      <c r="H26" s="310">
        <f>SUM(H23:H25)</f>
        <v>0</v>
      </c>
      <c r="I26" s="310">
        <f>SUM(I23:I25)</f>
        <v>0</v>
      </c>
      <c r="J26" s="310">
        <f t="shared" ref="J26:K26" si="0">SUM(J23:J25)</f>
        <v>0</v>
      </c>
      <c r="K26" s="310">
        <f t="shared" si="0"/>
        <v>0</v>
      </c>
      <c r="L26" s="308"/>
      <c r="M26" s="308">
        <f>SUM(M23:M25)</f>
        <v>0</v>
      </c>
      <c r="N26" s="310">
        <f>SUM(N23:N25)</f>
        <v>0</v>
      </c>
      <c r="O26" s="310">
        <f t="shared" ref="O26:Q26" si="1">SUM(O23:O25)</f>
        <v>0</v>
      </c>
      <c r="P26" s="310">
        <f t="shared" si="1"/>
        <v>0</v>
      </c>
      <c r="Q26" s="310">
        <f t="shared" si="1"/>
        <v>0</v>
      </c>
      <c r="R26" s="308"/>
      <c r="S26" s="308">
        <f>SUM(S23:S25)</f>
        <v>0</v>
      </c>
      <c r="T26" s="310">
        <f>SUM(T23:T25)</f>
        <v>0</v>
      </c>
      <c r="U26" s="310">
        <f t="shared" ref="U26:W26" si="2">SUM(U23:U25)</f>
        <v>0</v>
      </c>
      <c r="V26" s="310">
        <f t="shared" si="2"/>
        <v>0</v>
      </c>
      <c r="W26" s="310">
        <f t="shared" si="2"/>
        <v>0</v>
      </c>
      <c r="X26" s="308"/>
      <c r="Y26" s="310">
        <f>SUM(Y23:Y25)</f>
        <v>0</v>
      </c>
      <c r="Z26" s="310">
        <f>SUM(Z23:Z25)</f>
        <v>0</v>
      </c>
      <c r="AA26" s="310">
        <f t="shared" ref="AA26:AC26" si="3">SUM(AA23:AA25)</f>
        <v>0</v>
      </c>
      <c r="AB26" s="310">
        <f t="shared" si="3"/>
        <v>0</v>
      </c>
      <c r="AC26" s="310">
        <f t="shared" si="3"/>
        <v>0</v>
      </c>
      <c r="AD26" s="308"/>
      <c r="AE26" s="308">
        <f>SUM(AE23:AE25)</f>
        <v>0</v>
      </c>
      <c r="AF26" s="310">
        <f>SUM(AF23:AF25)</f>
        <v>0</v>
      </c>
      <c r="AG26" s="310">
        <f t="shared" ref="AG26:AI26" si="4">SUM(AG23:AG25)</f>
        <v>0</v>
      </c>
      <c r="AH26" s="310">
        <f t="shared" si="4"/>
        <v>0</v>
      </c>
      <c r="AI26" s="310">
        <f t="shared" si="4"/>
        <v>0</v>
      </c>
      <c r="AJ26" s="308"/>
      <c r="AK26" s="308">
        <f>SUM(AK23:AK25)</f>
        <v>0</v>
      </c>
      <c r="AL26" s="310">
        <f>SUM(AL23:AL25)</f>
        <v>0</v>
      </c>
      <c r="AM26" s="310">
        <f t="shared" ref="AM26:AO26" si="5">SUM(AM23:AM25)</f>
        <v>0</v>
      </c>
      <c r="AN26" s="310">
        <f t="shared" si="5"/>
        <v>0</v>
      </c>
      <c r="AO26" s="310">
        <f t="shared" si="5"/>
        <v>0</v>
      </c>
      <c r="AP26" s="308"/>
      <c r="AQ26" s="310">
        <f>SUM(AQ23:AQ25)</f>
        <v>0</v>
      </c>
      <c r="AR26" s="310">
        <f>SUM(AR23:AR25)</f>
        <v>0</v>
      </c>
      <c r="AS26" s="310">
        <f t="shared" ref="AS26:AU26" si="6">SUM(AS23:AS25)</f>
        <v>0</v>
      </c>
      <c r="AT26" s="310">
        <f t="shared" si="6"/>
        <v>0</v>
      </c>
      <c r="AU26" s="310">
        <f t="shared" si="6"/>
        <v>0</v>
      </c>
      <c r="AV26" s="308"/>
      <c r="AW26" s="308">
        <f>SUM(AW23:AW25)</f>
        <v>0</v>
      </c>
      <c r="AX26" s="310">
        <f>SUM(AX23:AX25)</f>
        <v>0</v>
      </c>
      <c r="AY26" s="310">
        <f t="shared" ref="AY26:BA26" si="7">SUM(AY23:AY25)</f>
        <v>0</v>
      </c>
      <c r="AZ26" s="310">
        <f t="shared" si="7"/>
        <v>0</v>
      </c>
      <c r="BA26" s="310">
        <f t="shared" si="7"/>
        <v>0</v>
      </c>
      <c r="BB26" s="308"/>
      <c r="BC26" s="308">
        <f>SUM(BC23:BC25)</f>
        <v>0</v>
      </c>
      <c r="BD26" s="310">
        <f t="shared" ref="BD26" si="8">SUM(BD23:BD25)</f>
        <v>0</v>
      </c>
      <c r="BE26" s="311">
        <f>SUM(BE23:BE25)</f>
        <v>0</v>
      </c>
    </row>
    <row r="27" spans="1:57">
      <c r="A27" s="307"/>
      <c r="B27" s="295"/>
      <c r="C27" s="295"/>
      <c r="D27" s="295"/>
      <c r="E27" s="295"/>
      <c r="F27" s="295"/>
      <c r="G27" s="308"/>
      <c r="H27" s="308"/>
      <c r="I27" s="308"/>
      <c r="J27" s="308"/>
      <c r="K27" s="308"/>
      <c r="L27" s="308"/>
      <c r="M27" s="308"/>
      <c r="N27" s="308"/>
      <c r="O27" s="308"/>
      <c r="P27" s="308"/>
      <c r="Q27" s="308"/>
      <c r="R27" s="308"/>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08"/>
      <c r="BD27" s="295"/>
      <c r="BE27" s="296"/>
    </row>
    <row r="28" spans="1:57">
      <c r="A28" s="307"/>
      <c r="B28" s="295"/>
      <c r="C28" s="295"/>
      <c r="D28" s="295"/>
      <c r="E28" s="295"/>
      <c r="F28" s="295"/>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295"/>
      <c r="BE28" s="296"/>
    </row>
    <row r="29" spans="1:57">
      <c r="A29" s="307"/>
      <c r="B29" s="295" t="s">
        <v>94</v>
      </c>
      <c r="C29" s="295"/>
      <c r="D29" s="295"/>
      <c r="E29" s="295"/>
      <c r="F29" s="295"/>
      <c r="G29" s="308">
        <f>'Invulblad FEM'!I16</f>
        <v>0</v>
      </c>
      <c r="H29" s="308"/>
      <c r="I29" s="308"/>
      <c r="J29" s="308"/>
      <c r="K29" s="308"/>
      <c r="L29" s="308"/>
      <c r="M29" s="308">
        <f>'Invulblad FEM'!P16</f>
        <v>0</v>
      </c>
      <c r="N29" s="308"/>
      <c r="O29" s="308"/>
      <c r="P29" s="308"/>
      <c r="Q29" s="308"/>
      <c r="R29" s="308"/>
      <c r="S29" s="308">
        <f>'Invulblad FEM'!U16</f>
        <v>0</v>
      </c>
      <c r="T29" s="308"/>
      <c r="U29" s="308"/>
      <c r="V29" s="308"/>
      <c r="W29" s="308"/>
      <c r="X29" s="308"/>
      <c r="Y29" s="308">
        <f>'Invulblad FEM'!AI16</f>
        <v>0</v>
      </c>
      <c r="Z29" s="308"/>
      <c r="AA29" s="308"/>
      <c r="AB29" s="308"/>
      <c r="AC29" s="308"/>
      <c r="AD29" s="308"/>
      <c r="AE29" s="308">
        <f>'Invulblad FEM'!AL16</f>
        <v>0</v>
      </c>
      <c r="AF29" s="308"/>
      <c r="AG29" s="308"/>
      <c r="AH29" s="308"/>
      <c r="AI29" s="308"/>
      <c r="AJ29" s="308"/>
      <c r="AK29" s="308">
        <f>'Invulblad FEM'!AO16</f>
        <v>0</v>
      </c>
      <c r="AL29" s="308"/>
      <c r="AM29" s="308"/>
      <c r="AN29" s="308"/>
      <c r="AO29" s="308"/>
      <c r="AP29" s="308"/>
      <c r="AQ29" s="308">
        <f>'Invulblad FEM'!AR16</f>
        <v>0</v>
      </c>
      <c r="AR29" s="308"/>
      <c r="AS29" s="308"/>
      <c r="AT29" s="308"/>
      <c r="AU29" s="308"/>
      <c r="AV29" s="308"/>
      <c r="AW29" s="308">
        <f>'Invulblad FEM'!AU16</f>
        <v>0</v>
      </c>
      <c r="AX29" s="308"/>
      <c r="AY29" s="308"/>
      <c r="AZ29" s="308"/>
      <c r="BA29" s="308"/>
      <c r="BB29" s="308"/>
      <c r="BC29" s="308">
        <f>'Invulblad FEM'!AY16</f>
        <v>0</v>
      </c>
      <c r="BD29" s="295">
        <f>SUM(AY29,AS29,AM29,AG29,AA29,U29,O29,I29)</f>
        <v>0</v>
      </c>
      <c r="BE29" s="296">
        <f>SUM(BA29,AU29,AO29,AI29,AC29,W29,Q29,K29)</f>
        <v>0</v>
      </c>
    </row>
    <row r="30" spans="1:57">
      <c r="A30" s="307"/>
      <c r="B30" s="295"/>
      <c r="C30" s="295"/>
      <c r="D30" s="295"/>
      <c r="E30" s="295"/>
      <c r="F30" s="295"/>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295"/>
      <c r="BE30" s="296"/>
    </row>
    <row r="31" spans="1:57">
      <c r="A31" s="307">
        <v>2</v>
      </c>
      <c r="B31" s="295" t="s">
        <v>95</v>
      </c>
      <c r="C31" s="295"/>
      <c r="D31" s="295"/>
      <c r="E31" s="295"/>
      <c r="F31" s="295"/>
      <c r="G31" s="308">
        <f>'Invulblad FEM'!I18</f>
        <v>0</v>
      </c>
      <c r="H31" s="308"/>
      <c r="I31" s="308"/>
      <c r="J31" s="308"/>
      <c r="K31" s="308"/>
      <c r="L31" s="308"/>
      <c r="M31" s="308">
        <f>'Invulblad FEM'!P18</f>
        <v>0</v>
      </c>
      <c r="N31" s="308"/>
      <c r="O31" s="308"/>
      <c r="P31" s="308"/>
      <c r="Q31" s="308"/>
      <c r="R31" s="308"/>
      <c r="S31" s="308">
        <f>'Invulblad FEM'!U18</f>
        <v>0</v>
      </c>
      <c r="T31" s="308"/>
      <c r="U31" s="308"/>
      <c r="V31" s="308"/>
      <c r="W31" s="308"/>
      <c r="X31" s="308"/>
      <c r="Y31" s="308">
        <f>'Invulblad FEM'!AI18</f>
        <v>0</v>
      </c>
      <c r="Z31" s="308"/>
      <c r="AA31" s="308"/>
      <c r="AB31" s="308"/>
      <c r="AC31" s="308"/>
      <c r="AD31" s="308"/>
      <c r="AE31" s="308">
        <f>'Invulblad FEM'!AL18</f>
        <v>0</v>
      </c>
      <c r="AF31" s="308"/>
      <c r="AG31" s="308"/>
      <c r="AH31" s="308"/>
      <c r="AI31" s="308"/>
      <c r="AJ31" s="308"/>
      <c r="AK31" s="308">
        <f>'Invulblad FEM'!AO18</f>
        <v>0</v>
      </c>
      <c r="AL31" s="308"/>
      <c r="AM31" s="308"/>
      <c r="AN31" s="308"/>
      <c r="AO31" s="308"/>
      <c r="AP31" s="308"/>
      <c r="AQ31" s="308">
        <f>'Invulblad FEM'!AR18</f>
        <v>0</v>
      </c>
      <c r="AR31" s="308"/>
      <c r="AS31" s="308"/>
      <c r="AT31" s="308"/>
      <c r="AU31" s="308"/>
      <c r="AV31" s="308"/>
      <c r="AW31" s="308">
        <f>'Invulblad FEM'!AU18</f>
        <v>0</v>
      </c>
      <c r="AX31" s="308"/>
      <c r="AY31" s="308"/>
      <c r="AZ31" s="308"/>
      <c r="BA31" s="308"/>
      <c r="BB31" s="308"/>
      <c r="BC31" s="308">
        <f>'Invulblad FEM'!AY18</f>
        <v>0</v>
      </c>
      <c r="BD31" s="295">
        <f>SUM(AY31,AS31,AM31,AG31,AA31,U31,O31,I31)</f>
        <v>0</v>
      </c>
      <c r="BE31" s="296">
        <f>SUM(BA31,AU31,AO31,AI31,AC31,W31,Q31,K31)</f>
        <v>0</v>
      </c>
    </row>
    <row r="32" spans="1:57">
      <c r="A32" s="307"/>
      <c r="B32" s="295"/>
      <c r="C32" s="295"/>
      <c r="D32" s="295"/>
      <c r="E32" s="295"/>
      <c r="F32" s="295"/>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295"/>
      <c r="BE32" s="296"/>
    </row>
    <row r="33" spans="1:57">
      <c r="A33" s="307">
        <v>3</v>
      </c>
      <c r="B33" s="295" t="s">
        <v>164</v>
      </c>
      <c r="C33" s="295"/>
      <c r="D33" s="295"/>
      <c r="E33" s="295"/>
      <c r="F33" s="295"/>
      <c r="G33" s="308">
        <f>'Invulblad FEM'!I20</f>
        <v>0</v>
      </c>
      <c r="H33" s="308"/>
      <c r="I33" s="308"/>
      <c r="J33" s="308"/>
      <c r="K33" s="308"/>
      <c r="L33" s="308"/>
      <c r="M33" s="308">
        <f>'Invulblad FEM'!P20</f>
        <v>0</v>
      </c>
      <c r="N33" s="308"/>
      <c r="O33" s="308"/>
      <c r="P33" s="308"/>
      <c r="Q33" s="308"/>
      <c r="R33" s="308"/>
      <c r="S33" s="308">
        <f>'Invulblad FEM'!U20</f>
        <v>0</v>
      </c>
      <c r="T33" s="308"/>
      <c r="U33" s="308"/>
      <c r="V33" s="308"/>
      <c r="W33" s="308"/>
      <c r="X33" s="308"/>
      <c r="Y33" s="308">
        <f>'Invulblad FEM'!AI20</f>
        <v>0</v>
      </c>
      <c r="Z33" s="308"/>
      <c r="AA33" s="308"/>
      <c r="AB33" s="308"/>
      <c r="AC33" s="308"/>
      <c r="AD33" s="308"/>
      <c r="AE33" s="308">
        <f>'Invulblad FEM'!AL20</f>
        <v>0</v>
      </c>
      <c r="AF33" s="308"/>
      <c r="AG33" s="308"/>
      <c r="AH33" s="308"/>
      <c r="AI33" s="308"/>
      <c r="AJ33" s="308"/>
      <c r="AK33" s="308">
        <f>'Invulblad FEM'!AO20</f>
        <v>0</v>
      </c>
      <c r="AL33" s="308"/>
      <c r="AM33" s="308"/>
      <c r="AN33" s="308"/>
      <c r="AO33" s="308"/>
      <c r="AP33" s="308"/>
      <c r="AQ33" s="308">
        <f>'Invulblad FEM'!AR20</f>
        <v>0</v>
      </c>
      <c r="AR33" s="308"/>
      <c r="AS33" s="308"/>
      <c r="AT33" s="308"/>
      <c r="AU33" s="308"/>
      <c r="AV33" s="308"/>
      <c r="AW33" s="308">
        <f>'Invulblad FEM'!AU20</f>
        <v>0</v>
      </c>
      <c r="AX33" s="308"/>
      <c r="AY33" s="308"/>
      <c r="AZ33" s="308"/>
      <c r="BA33" s="308"/>
      <c r="BB33" s="308"/>
      <c r="BC33" s="308">
        <f>'Invulblad FEM'!AY20</f>
        <v>0</v>
      </c>
      <c r="BD33" s="295">
        <f>SUM(AY33,AS33,AM33,AG33,AA33,U33,O33,I33)</f>
        <v>0</v>
      </c>
      <c r="BE33" s="296">
        <f>SUM(BA33,AU33,AO33,AI33,AC33,W33,Q33,K33)</f>
        <v>0</v>
      </c>
    </row>
    <row r="34" spans="1:57">
      <c r="A34" s="307"/>
      <c r="B34" s="295"/>
      <c r="C34" s="295"/>
      <c r="D34" s="295"/>
      <c r="E34" s="295"/>
      <c r="F34" s="295"/>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295"/>
      <c r="BE34" s="296"/>
    </row>
    <row r="35" spans="1:57">
      <c r="A35" s="307">
        <v>4</v>
      </c>
      <c r="B35" s="295" t="s">
        <v>168</v>
      </c>
      <c r="C35" s="295"/>
      <c r="D35" s="295"/>
      <c r="E35" s="295"/>
      <c r="F35" s="295"/>
      <c r="G35" s="309">
        <f>'Invulblad FEM'!I22</f>
        <v>0</v>
      </c>
      <c r="H35" s="309"/>
      <c r="I35" s="308"/>
      <c r="J35" s="308"/>
      <c r="K35" s="308"/>
      <c r="L35" s="308"/>
      <c r="M35" s="309">
        <f>'Invulblad FEM'!P22</f>
        <v>0</v>
      </c>
      <c r="N35" s="309"/>
      <c r="O35" s="308"/>
      <c r="P35" s="308"/>
      <c r="Q35" s="308"/>
      <c r="R35" s="308"/>
      <c r="S35" s="309">
        <f>'Invulblad FEM'!U22</f>
        <v>0</v>
      </c>
      <c r="T35" s="309"/>
      <c r="U35" s="308"/>
      <c r="V35" s="308"/>
      <c r="W35" s="308"/>
      <c r="X35" s="308"/>
      <c r="Y35" s="308">
        <f>'Invulblad FEM'!AI22</f>
        <v>0</v>
      </c>
      <c r="Z35" s="309"/>
      <c r="AA35" s="308"/>
      <c r="AB35" s="308"/>
      <c r="AC35" s="308"/>
      <c r="AD35" s="308"/>
      <c r="AE35" s="309">
        <f>'Invulblad FEM'!AL22</f>
        <v>0</v>
      </c>
      <c r="AF35" s="309"/>
      <c r="AG35" s="308"/>
      <c r="AH35" s="308"/>
      <c r="AI35" s="308"/>
      <c r="AJ35" s="308"/>
      <c r="AK35" s="309">
        <f>'Invulblad FEM'!AO22</f>
        <v>0</v>
      </c>
      <c r="AL35" s="309"/>
      <c r="AM35" s="308"/>
      <c r="AN35" s="308"/>
      <c r="AO35" s="308"/>
      <c r="AP35" s="308"/>
      <c r="AQ35" s="308">
        <f>'Invulblad FEM'!AR22</f>
        <v>0</v>
      </c>
      <c r="AR35" s="309"/>
      <c r="AS35" s="308"/>
      <c r="AT35" s="308"/>
      <c r="AU35" s="308"/>
      <c r="AV35" s="308"/>
      <c r="AW35" s="309">
        <f>'Invulblad FEM'!AU22</f>
        <v>0</v>
      </c>
      <c r="AX35" s="309"/>
      <c r="AY35" s="308"/>
      <c r="AZ35" s="308"/>
      <c r="BA35" s="308"/>
      <c r="BB35" s="308"/>
      <c r="BC35" s="309">
        <f>'Invulblad FEM'!AY22</f>
        <v>0</v>
      </c>
      <c r="BD35" s="295">
        <f>SUM(AY35,AS35,AM35,AG35,AA35,U35,O35,I35)</f>
        <v>0</v>
      </c>
      <c r="BE35" s="296">
        <f>SUM(BA35,AU35,AO35,AI35,AC35,W35,Q35,K35)</f>
        <v>0</v>
      </c>
    </row>
    <row r="36" spans="1:57">
      <c r="A36" s="307"/>
      <c r="B36" s="298" t="s">
        <v>98</v>
      </c>
      <c r="C36" s="295"/>
      <c r="D36" s="295"/>
      <c r="E36" s="295"/>
      <c r="F36" s="295"/>
      <c r="G36" s="308">
        <f>SUM(G31:G35)</f>
        <v>0</v>
      </c>
      <c r="H36" s="308">
        <f>SUM(H31:H35)</f>
        <v>0</v>
      </c>
      <c r="I36" s="310">
        <f>SUM(I31:I35)</f>
        <v>0</v>
      </c>
      <c r="J36" s="310">
        <f t="shared" ref="J36:K36" si="9">SUM(J31:J35)</f>
        <v>0</v>
      </c>
      <c r="K36" s="310">
        <f t="shared" si="9"/>
        <v>0</v>
      </c>
      <c r="L36" s="308"/>
      <c r="M36" s="308">
        <f>SUM(M31:M35)</f>
        <v>0</v>
      </c>
      <c r="N36" s="308">
        <f>SUM(N31:N35)</f>
        <v>0</v>
      </c>
      <c r="O36" s="310">
        <f t="shared" ref="O36:Q36" si="10">SUM(O31:O35)</f>
        <v>0</v>
      </c>
      <c r="P36" s="310">
        <f t="shared" si="10"/>
        <v>0</v>
      </c>
      <c r="Q36" s="310">
        <f t="shared" si="10"/>
        <v>0</v>
      </c>
      <c r="R36" s="308"/>
      <c r="S36" s="308">
        <f>SUM(S31:S35)</f>
        <v>0</v>
      </c>
      <c r="T36" s="308">
        <f>SUM(T31:T35)</f>
        <v>0</v>
      </c>
      <c r="U36" s="310">
        <f t="shared" ref="U36:W36" si="11">SUM(U31:U35)</f>
        <v>0</v>
      </c>
      <c r="V36" s="310">
        <f t="shared" si="11"/>
        <v>0</v>
      </c>
      <c r="W36" s="310">
        <f t="shared" si="11"/>
        <v>0</v>
      </c>
      <c r="X36" s="308"/>
      <c r="Y36" s="310">
        <f>SUM(Y31:Y35)</f>
        <v>0</v>
      </c>
      <c r="Z36" s="308">
        <f>SUM(Z31:Z35)</f>
        <v>0</v>
      </c>
      <c r="AA36" s="310">
        <f t="shared" ref="AA36:AC36" si="12">SUM(AA31:AA35)</f>
        <v>0</v>
      </c>
      <c r="AB36" s="310">
        <f t="shared" si="12"/>
        <v>0</v>
      </c>
      <c r="AC36" s="310">
        <f t="shared" si="12"/>
        <v>0</v>
      </c>
      <c r="AD36" s="308"/>
      <c r="AE36" s="308">
        <f>SUM(AE31:AE35)</f>
        <v>0</v>
      </c>
      <c r="AF36" s="308">
        <f>SUM(AF31:AF35)</f>
        <v>0</v>
      </c>
      <c r="AG36" s="310">
        <f t="shared" ref="AG36:AI36" si="13">SUM(AG31:AG35)</f>
        <v>0</v>
      </c>
      <c r="AH36" s="310">
        <f t="shared" si="13"/>
        <v>0</v>
      </c>
      <c r="AI36" s="310">
        <f t="shared" si="13"/>
        <v>0</v>
      </c>
      <c r="AJ36" s="308"/>
      <c r="AK36" s="308">
        <f>SUM(AK31:AK35)</f>
        <v>0</v>
      </c>
      <c r="AL36" s="308">
        <f>SUM(AL31:AL35)</f>
        <v>0</v>
      </c>
      <c r="AM36" s="310">
        <f t="shared" ref="AM36:AO36" si="14">SUM(AM31:AM35)</f>
        <v>0</v>
      </c>
      <c r="AN36" s="310">
        <f t="shared" si="14"/>
        <v>0</v>
      </c>
      <c r="AO36" s="310">
        <f t="shared" si="14"/>
        <v>0</v>
      </c>
      <c r="AP36" s="308"/>
      <c r="AQ36" s="310">
        <f>SUM(AQ31:AQ35)</f>
        <v>0</v>
      </c>
      <c r="AR36" s="308">
        <f>SUM(AR31:AR35)</f>
        <v>0</v>
      </c>
      <c r="AS36" s="310">
        <f t="shared" ref="AS36:AU36" si="15">SUM(AS31:AS35)</f>
        <v>0</v>
      </c>
      <c r="AT36" s="310">
        <f t="shared" si="15"/>
        <v>0</v>
      </c>
      <c r="AU36" s="310">
        <f t="shared" si="15"/>
        <v>0</v>
      </c>
      <c r="AV36" s="308"/>
      <c r="AW36" s="308">
        <f>SUM(AW31:AW35)</f>
        <v>0</v>
      </c>
      <c r="AX36" s="308">
        <f>SUM(AX31:AX35)</f>
        <v>0</v>
      </c>
      <c r="AY36" s="310">
        <f t="shared" ref="AY36:BA36" si="16">SUM(AY31:AY35)</f>
        <v>0</v>
      </c>
      <c r="AZ36" s="310">
        <f t="shared" si="16"/>
        <v>0</v>
      </c>
      <c r="BA36" s="310">
        <f t="shared" si="16"/>
        <v>0</v>
      </c>
      <c r="BB36" s="308"/>
      <c r="BC36" s="308">
        <f>SUM(BC31:BC35)</f>
        <v>0</v>
      </c>
      <c r="BD36" s="310">
        <f t="shared" ref="BD36:BE36" si="17">SUM(BD31:BD35)</f>
        <v>0</v>
      </c>
      <c r="BE36" s="311">
        <f t="shared" si="17"/>
        <v>0</v>
      </c>
    </row>
    <row r="37" spans="1:57">
      <c r="A37" s="307"/>
      <c r="B37" s="298"/>
      <c r="C37" s="295"/>
      <c r="D37" s="295"/>
      <c r="E37" s="295"/>
      <c r="F37" s="295"/>
      <c r="G37" s="309"/>
      <c r="H37" s="309"/>
      <c r="I37" s="308"/>
      <c r="J37" s="308"/>
      <c r="K37" s="308"/>
      <c r="L37" s="308"/>
      <c r="M37" s="309"/>
      <c r="N37" s="309"/>
      <c r="O37" s="308"/>
      <c r="P37" s="308"/>
      <c r="Q37" s="308"/>
      <c r="R37" s="308"/>
      <c r="S37" s="309"/>
      <c r="T37" s="309"/>
      <c r="U37" s="308"/>
      <c r="V37" s="308"/>
      <c r="W37" s="308"/>
      <c r="X37" s="308"/>
      <c r="Y37" s="308"/>
      <c r="Z37" s="309"/>
      <c r="AA37" s="308"/>
      <c r="AB37" s="308"/>
      <c r="AC37" s="308"/>
      <c r="AD37" s="308"/>
      <c r="AE37" s="309"/>
      <c r="AF37" s="309"/>
      <c r="AG37" s="308"/>
      <c r="AH37" s="308"/>
      <c r="AI37" s="308"/>
      <c r="AJ37" s="308"/>
      <c r="AK37" s="309"/>
      <c r="AL37" s="309"/>
      <c r="AM37" s="308"/>
      <c r="AN37" s="308"/>
      <c r="AO37" s="308"/>
      <c r="AP37" s="308"/>
      <c r="AQ37" s="308"/>
      <c r="AR37" s="309"/>
      <c r="AS37" s="308"/>
      <c r="AT37" s="308"/>
      <c r="AU37" s="308"/>
      <c r="AV37" s="308"/>
      <c r="AW37" s="309"/>
      <c r="AX37" s="309"/>
      <c r="AY37" s="308"/>
      <c r="AZ37" s="308"/>
      <c r="BA37" s="308"/>
      <c r="BB37" s="308"/>
      <c r="BC37" s="313"/>
      <c r="BD37" s="295"/>
      <c r="BE37" s="296"/>
    </row>
    <row r="38" spans="1:57">
      <c r="A38" s="307"/>
      <c r="B38" s="295" t="s">
        <v>165</v>
      </c>
      <c r="C38" s="295"/>
      <c r="D38" s="295"/>
      <c r="E38" s="295"/>
      <c r="F38" s="295"/>
      <c r="G38" s="314">
        <f>'Invulblad FEM'!I25</f>
        <v>0</v>
      </c>
      <c r="H38" s="314"/>
      <c r="I38" s="315">
        <f>SUM(I36,I29,I26)</f>
        <v>0</v>
      </c>
      <c r="J38" s="315">
        <f t="shared" ref="J38:K38" si="18">SUM(J36,J29,J26)</f>
        <v>0</v>
      </c>
      <c r="K38" s="315">
        <f t="shared" si="18"/>
        <v>0</v>
      </c>
      <c r="L38" s="314"/>
      <c r="M38" s="314">
        <f>'Invulblad FEM'!P25</f>
        <v>0</v>
      </c>
      <c r="N38" s="314"/>
      <c r="O38" s="315">
        <f>SUM(O26,O29,O36)</f>
        <v>0</v>
      </c>
      <c r="P38" s="315">
        <f t="shared" ref="P38:Q38" si="19">SUM(P26,P29,P36)</f>
        <v>0</v>
      </c>
      <c r="Q38" s="315">
        <f t="shared" si="19"/>
        <v>0</v>
      </c>
      <c r="R38" s="314"/>
      <c r="S38" s="314">
        <f>'Invulblad FEM'!$U25</f>
        <v>0</v>
      </c>
      <c r="T38" s="314"/>
      <c r="U38" s="315">
        <f>SUM(U26,U29,U36)</f>
        <v>0</v>
      </c>
      <c r="V38" s="315">
        <f t="shared" ref="V38:W38" si="20">SUM(V26,V29,V36)</f>
        <v>0</v>
      </c>
      <c r="W38" s="315">
        <f t="shared" si="20"/>
        <v>0</v>
      </c>
      <c r="X38" s="314"/>
      <c r="Y38" s="315">
        <f>'Invulblad FEM'!$AI25</f>
        <v>0</v>
      </c>
      <c r="Z38" s="314"/>
      <c r="AA38" s="315">
        <f>SUM(AA26,AA29,AA36)</f>
        <v>0</v>
      </c>
      <c r="AB38" s="315">
        <f t="shared" ref="AB38:AC38" si="21">SUM(AB26,AB29,AB36)</f>
        <v>0</v>
      </c>
      <c r="AC38" s="315">
        <f t="shared" si="21"/>
        <v>0</v>
      </c>
      <c r="AD38" s="314"/>
      <c r="AE38" s="314">
        <f>'Invulblad FEM'!$AL25</f>
        <v>0</v>
      </c>
      <c r="AF38" s="314"/>
      <c r="AG38" s="315">
        <f>SUM(AG26,AG29,AG36)</f>
        <v>0</v>
      </c>
      <c r="AH38" s="315">
        <f t="shared" ref="AH38:AI38" si="22">SUM(AH26,AH29,AH36)</f>
        <v>0</v>
      </c>
      <c r="AI38" s="315">
        <f t="shared" si="22"/>
        <v>0</v>
      </c>
      <c r="AJ38" s="314"/>
      <c r="AK38" s="314">
        <f>'Invulblad FEM'!$AO25</f>
        <v>0</v>
      </c>
      <c r="AL38" s="314"/>
      <c r="AM38" s="315">
        <f>SUM(AM26,AM29,AM36)</f>
        <v>0</v>
      </c>
      <c r="AN38" s="315">
        <f t="shared" ref="AN38:AO38" si="23">SUM(AN26,AN29,AN36)</f>
        <v>0</v>
      </c>
      <c r="AO38" s="315">
        <f t="shared" si="23"/>
        <v>0</v>
      </c>
      <c r="AP38" s="314"/>
      <c r="AQ38" s="315">
        <f>'Invulblad FEM'!$AR25</f>
        <v>0</v>
      </c>
      <c r="AR38" s="314"/>
      <c r="AS38" s="315">
        <f>SUM(AS26,AS29,AS36)</f>
        <v>0</v>
      </c>
      <c r="AT38" s="315">
        <f t="shared" ref="AT38:AU38" si="24">SUM(AT26,AT29,AT36)</f>
        <v>0</v>
      </c>
      <c r="AU38" s="315">
        <f t="shared" si="24"/>
        <v>0</v>
      </c>
      <c r="AV38" s="314"/>
      <c r="AW38" s="314">
        <f>'Invulblad FEM'!$AU25</f>
        <v>0</v>
      </c>
      <c r="AX38" s="314"/>
      <c r="AY38" s="315">
        <f>SUM(AY26,AY36,AY29)</f>
        <v>0</v>
      </c>
      <c r="AZ38" s="315">
        <f t="shared" ref="AZ38:BA38" si="25">SUM(AZ26,AZ36,AZ29)</f>
        <v>0</v>
      </c>
      <c r="BA38" s="315">
        <f t="shared" si="25"/>
        <v>0</v>
      </c>
      <c r="BB38" s="314"/>
      <c r="BC38" s="314">
        <f>'Invulblad FEM'!AY25</f>
        <v>0</v>
      </c>
      <c r="BD38" s="315">
        <f>SUM(BD36,BD29,BD26)</f>
        <v>0</v>
      </c>
      <c r="BE38" s="316">
        <f>SUM(BE36,BE29,BE26)</f>
        <v>0</v>
      </c>
    </row>
    <row r="39" spans="1:57">
      <c r="A39" s="307"/>
      <c r="B39" s="295" t="s">
        <v>96</v>
      </c>
      <c r="C39" s="295"/>
      <c r="D39" s="295"/>
      <c r="E39" s="295"/>
      <c r="F39" s="295"/>
      <c r="G39" s="317">
        <f>'Invulblad FEM'!I26</f>
        <v>0</v>
      </c>
      <c r="H39" s="317"/>
      <c r="I39" s="317"/>
      <c r="J39" s="317"/>
      <c r="K39" s="317"/>
      <c r="L39" s="317"/>
      <c r="M39" s="317">
        <f>'Invulblad FEM'!P26</f>
        <v>0</v>
      </c>
      <c r="N39" s="317"/>
      <c r="O39" s="317"/>
      <c r="P39" s="317"/>
      <c r="Q39" s="317"/>
      <c r="R39" s="317"/>
      <c r="S39" s="314">
        <f>'Invulblad FEM'!$U26</f>
        <v>0</v>
      </c>
      <c r="T39" s="317"/>
      <c r="U39" s="317"/>
      <c r="V39" s="317"/>
      <c r="W39" s="317"/>
      <c r="X39" s="317"/>
      <c r="Y39" s="314">
        <f>'Invulblad FEM'!$AI26</f>
        <v>0</v>
      </c>
      <c r="Z39" s="317"/>
      <c r="AA39" s="317"/>
      <c r="AB39" s="317"/>
      <c r="AC39" s="317"/>
      <c r="AD39" s="317"/>
      <c r="AE39" s="314">
        <f>'Invulblad FEM'!$AL26</f>
        <v>0</v>
      </c>
      <c r="AF39" s="317"/>
      <c r="AG39" s="317"/>
      <c r="AH39" s="317"/>
      <c r="AI39" s="317"/>
      <c r="AJ39" s="317"/>
      <c r="AK39" s="314">
        <f>'Invulblad FEM'!$AO26</f>
        <v>0</v>
      </c>
      <c r="AL39" s="317"/>
      <c r="AM39" s="317"/>
      <c r="AN39" s="317"/>
      <c r="AO39" s="317"/>
      <c r="AP39" s="317"/>
      <c r="AQ39" s="314">
        <f>'Invulblad FEM'!$AR26</f>
        <v>0</v>
      </c>
      <c r="AR39" s="317"/>
      <c r="AS39" s="317"/>
      <c r="AT39" s="317"/>
      <c r="AU39" s="317"/>
      <c r="AV39" s="317"/>
      <c r="AW39" s="314">
        <f>'Invulblad FEM'!$AU26</f>
        <v>0</v>
      </c>
      <c r="AX39" s="317"/>
      <c r="AY39" s="317"/>
      <c r="AZ39" s="317"/>
      <c r="BA39" s="317"/>
      <c r="BB39" s="317"/>
      <c r="BC39" s="314">
        <f>'Invulblad FEM'!AY26</f>
        <v>0</v>
      </c>
      <c r="BD39" s="295"/>
      <c r="BE39" s="296"/>
    </row>
    <row r="40" spans="1:57">
      <c r="A40" s="307"/>
      <c r="B40" s="298" t="s">
        <v>151</v>
      </c>
      <c r="C40" s="295"/>
      <c r="D40" s="295"/>
      <c r="E40" s="295"/>
      <c r="F40" s="295"/>
      <c r="G40" s="317">
        <f>'Invulblad FEM'!I27</f>
        <v>0</v>
      </c>
      <c r="H40" s="317"/>
      <c r="I40" s="317"/>
      <c r="J40" s="317"/>
      <c r="K40" s="317"/>
      <c r="L40" s="317"/>
      <c r="M40" s="317">
        <f>'Invulblad FEM'!P27</f>
        <v>0</v>
      </c>
      <c r="N40" s="317"/>
      <c r="O40" s="317"/>
      <c r="P40" s="317"/>
      <c r="Q40" s="317"/>
      <c r="R40" s="317"/>
      <c r="S40" s="314">
        <f>'Invulblad FEM'!$U27</f>
        <v>0</v>
      </c>
      <c r="T40" s="317"/>
      <c r="U40" s="317"/>
      <c r="V40" s="317"/>
      <c r="W40" s="317"/>
      <c r="X40" s="317"/>
      <c r="Y40" s="314">
        <f>'Invulblad FEM'!$AI27</f>
        <v>0</v>
      </c>
      <c r="Z40" s="317"/>
      <c r="AA40" s="317"/>
      <c r="AB40" s="317"/>
      <c r="AC40" s="317"/>
      <c r="AD40" s="317"/>
      <c r="AE40" s="314">
        <f>'Invulblad FEM'!$AL27</f>
        <v>0</v>
      </c>
      <c r="AF40" s="317"/>
      <c r="AG40" s="317"/>
      <c r="AH40" s="317"/>
      <c r="AI40" s="317"/>
      <c r="AJ40" s="317"/>
      <c r="AK40" s="314">
        <f>'Invulblad FEM'!$AO27</f>
        <v>0</v>
      </c>
      <c r="AL40" s="317"/>
      <c r="AM40" s="317"/>
      <c r="AN40" s="317"/>
      <c r="AO40" s="317"/>
      <c r="AP40" s="317"/>
      <c r="AQ40" s="314">
        <f>'Invulblad FEM'!$AR27</f>
        <v>0</v>
      </c>
      <c r="AR40" s="317"/>
      <c r="AS40" s="317"/>
      <c r="AT40" s="317"/>
      <c r="AU40" s="317"/>
      <c r="AV40" s="317"/>
      <c r="AW40" s="314">
        <f>'Invulblad FEM'!$AU27</f>
        <v>0</v>
      </c>
      <c r="AX40" s="317"/>
      <c r="AY40" s="317"/>
      <c r="AZ40" s="317"/>
      <c r="BA40" s="317"/>
      <c r="BB40" s="317"/>
      <c r="BC40" s="314">
        <f>'Invulblad FEM'!AY27</f>
        <v>0</v>
      </c>
      <c r="BD40" s="295"/>
      <c r="BE40" s="296"/>
    </row>
    <row r="41" spans="1:57">
      <c r="A41" s="307"/>
      <c r="B41" s="295"/>
      <c r="C41" s="295"/>
      <c r="D41" s="295"/>
      <c r="E41" s="295"/>
      <c r="F41" s="295"/>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8"/>
      <c r="BD41" s="295"/>
      <c r="BE41" s="296"/>
    </row>
    <row r="42" spans="1:57" s="319" customFormat="1">
      <c r="A42" s="307"/>
      <c r="B42" s="319" t="s">
        <v>30</v>
      </c>
      <c r="G42" s="320" t="str">
        <f>'Invulblad FEM'!I29</f>
        <v/>
      </c>
      <c r="H42" s="320"/>
      <c r="I42" s="320"/>
      <c r="J42" s="320"/>
      <c r="K42" s="320"/>
      <c r="L42" s="320"/>
      <c r="M42" s="320" t="str">
        <f>'Invulblad FEM'!P29</f>
        <v/>
      </c>
      <c r="N42" s="320"/>
      <c r="O42" s="320"/>
      <c r="P42" s="320"/>
      <c r="Q42" s="320"/>
      <c r="R42" s="320"/>
      <c r="S42" s="320" t="str">
        <f>'Invulblad FEM'!U29</f>
        <v/>
      </c>
      <c r="T42" s="320"/>
      <c r="U42" s="320"/>
      <c r="V42" s="320"/>
      <c r="W42" s="320"/>
      <c r="X42" s="320"/>
      <c r="Y42" s="320" t="str">
        <f>'Invulblad FEM'!AI29</f>
        <v/>
      </c>
      <c r="Z42" s="320"/>
      <c r="AA42" s="320"/>
      <c r="AB42" s="320"/>
      <c r="AC42" s="320"/>
      <c r="AD42" s="320"/>
      <c r="AE42" s="320" t="str">
        <f>'Invulblad FEM'!AL29</f>
        <v/>
      </c>
      <c r="AF42" s="320"/>
      <c r="AG42" s="320"/>
      <c r="AH42" s="320"/>
      <c r="AI42" s="320"/>
      <c r="AJ42" s="320"/>
      <c r="AK42" s="320" t="str">
        <f>'Invulblad FEM'!AO29</f>
        <v/>
      </c>
      <c r="AL42" s="320"/>
      <c r="AM42" s="320"/>
      <c r="AN42" s="320"/>
      <c r="AO42" s="320"/>
      <c r="AP42" s="320"/>
      <c r="AQ42" s="320" t="str">
        <f>'Invulblad FEM'!AR29</f>
        <v/>
      </c>
      <c r="AR42" s="320"/>
      <c r="AS42" s="320"/>
      <c r="AT42" s="320"/>
      <c r="AU42" s="320"/>
      <c r="AV42" s="320"/>
      <c r="AW42" s="320" t="str">
        <f>'Invulblad FEM'!AU29</f>
        <v/>
      </c>
      <c r="AX42" s="320"/>
      <c r="AY42" s="320"/>
      <c r="AZ42" s="320"/>
      <c r="BA42" s="320"/>
      <c r="BB42" s="320"/>
      <c r="BC42" s="320"/>
      <c r="BE42" s="321"/>
    </row>
    <row r="43" spans="1:57" s="319" customFormat="1">
      <c r="A43" s="307"/>
      <c r="B43" s="319" t="s">
        <v>166</v>
      </c>
      <c r="G43" s="322">
        <f>'Invulblad FEM'!I31</f>
        <v>0</v>
      </c>
      <c r="H43" s="322"/>
      <c r="I43" s="322"/>
      <c r="J43" s="322"/>
      <c r="K43" s="322"/>
      <c r="L43" s="322"/>
      <c r="M43" s="322">
        <f>'Invulblad FEM'!P31</f>
        <v>0</v>
      </c>
      <c r="N43" s="322"/>
      <c r="O43" s="322"/>
      <c r="P43" s="322"/>
      <c r="Q43" s="322"/>
      <c r="R43" s="322">
        <f>'Invulblad FEM'!R$32</f>
        <v>0</v>
      </c>
      <c r="S43" s="322">
        <f>'Invulblad FEM'!U31</f>
        <v>0</v>
      </c>
      <c r="T43" s="322"/>
      <c r="U43" s="322"/>
      <c r="V43" s="322"/>
      <c r="W43" s="322"/>
      <c r="X43" s="322"/>
      <c r="Y43" s="322">
        <f>'Invulblad FEM'!AI31</f>
        <v>0</v>
      </c>
      <c r="Z43" s="322"/>
      <c r="AA43" s="322"/>
      <c r="AB43" s="322"/>
      <c r="AC43" s="322"/>
      <c r="AD43" s="322">
        <f>'Invulblad FEM'!AB$32</f>
        <v>0</v>
      </c>
      <c r="AE43" s="322">
        <f>'Invulblad FEM'!AL31</f>
        <v>0</v>
      </c>
      <c r="AF43" s="322"/>
      <c r="AG43" s="322"/>
      <c r="AH43" s="322"/>
      <c r="AI43" s="322"/>
      <c r="AJ43" s="322">
        <f>'Invulblad FEM'!AG$32</f>
        <v>0</v>
      </c>
      <c r="AK43" s="322">
        <f>'Invulblad FEM'!AO31</f>
        <v>0</v>
      </c>
      <c r="AL43" s="322"/>
      <c r="AM43" s="322"/>
      <c r="AN43" s="322"/>
      <c r="AO43" s="322"/>
      <c r="AP43" s="322"/>
      <c r="AQ43" s="322">
        <f>'Invulblad FEM'!AR31</f>
        <v>0</v>
      </c>
      <c r="AR43" s="322"/>
      <c r="AS43" s="322"/>
      <c r="AT43" s="322"/>
      <c r="AU43" s="322"/>
      <c r="AV43" s="322">
        <f>'Invulblad FEM'!AQ$32</f>
        <v>0</v>
      </c>
      <c r="AW43" s="322">
        <f>'Invulblad FEM'!AU31</f>
        <v>0</v>
      </c>
      <c r="AX43" s="322"/>
      <c r="AY43" s="322"/>
      <c r="AZ43" s="322"/>
      <c r="BA43" s="322"/>
      <c r="BB43" s="322"/>
      <c r="BC43" s="322">
        <f>'Invulblad FEM'!BB$32</f>
        <v>0</v>
      </c>
      <c r="BD43" s="322">
        <f>'Invulblad FEM'!BC$32</f>
        <v>0</v>
      </c>
      <c r="BE43" s="323">
        <f>'Invulblad FEM'!BD$32</f>
        <v>0</v>
      </c>
    </row>
    <row r="44" spans="1:57" s="319" customFormat="1" ht="13.5" customHeight="1">
      <c r="A44" s="307"/>
      <c r="B44" s="319" t="s">
        <v>268</v>
      </c>
      <c r="G44" s="322" t="str">
        <f>IF(G42="","",IF(AND('Project and applicant details'!$C$4="Feasibility study", 'Project and applicant details'!$D$10="Research organisation or non-governmental organisation"),'Bronblad percerntages'!$B$14, IF(AND('Project and applicant details'!$C$4="Pilot project", 'Project and applicant details'!$D$10="Research organisation or non-governmental organisation"),'Bronblad percerntages'!$B$15,IF(AND('Project and applicant details'!$C$4="Feasibility study", NOT('Project and applicant details'!$D$10="Research organisation or non-governmental organisation")),'Bronblad percerntages'!$B$16, IF(AND('Project and applicant details'!$C$4="Pilot project", NOT( 'Project and applicant details'!$D$10="Research organisation or non-governmental organisation")),'Bronblad percerntages'!$B$17)))))</f>
        <v/>
      </c>
      <c r="H44" s="322"/>
      <c r="I44" s="322"/>
      <c r="J44" s="322"/>
      <c r="K44" s="322"/>
      <c r="L44" s="322"/>
      <c r="M44" s="322" t="str">
        <f>IF(M42="","",IF(AND('Project and applicant details'!$C$4="Feasibility study", 'Project and applicant details'!$D$11="Research organisation or non-governmental organisation"),'Bronblad percerntages'!$B$14, IF(AND('Project and applicant details'!$C$4="Pilot project", 'Project and applicant details'!$D$11="Research organisation or non-governmental organisation"),'Bronblad percerntages'!$B$15,IF(AND('Project and applicant details'!$C$4="Feasibility study", NOT('Project and applicant details'!$D$11="Research organisation or non-governmental organisation")),'Bronblad percerntages'!$B$16, IF(AND('Project and applicant details'!$C$4="Pilot project", NOT( 'Project and applicant details'!$D$11="Research organisation or non-governmental organisation")),'Bronblad percerntages'!$B$17)))))</f>
        <v/>
      </c>
      <c r="N44" s="322"/>
      <c r="O44" s="322"/>
      <c r="P44" s="322"/>
      <c r="Q44" s="322"/>
      <c r="R44" s="322"/>
      <c r="S44" s="322" t="str">
        <f>IF(S42="","",IF(AND('Project and applicant details'!$C$4="Feasibility study", 'Project and applicant details'!$D$12="Research organisation or non-governmental organisation"),'Bronblad percerntages'!$B$14, IF(AND('Project and applicant details'!$C$4="Pilot project", 'Project and applicant details'!$D$12="Research organisation or non-governmental organisation"),'Bronblad percerntages'!$B$15,IF(AND('Project and applicant details'!$C$4="Feasibility study", NOT('Project and applicant details'!$D$12="Research organisation or non-governmental organisation")),'Bronblad percerntages'!$B$16, IF(AND('Project and applicant details'!$C$4="Pilot project", NOT( 'Project and applicant details'!$D$12="Research organisation or non-governmental organisation")),'Bronblad percerntages'!$B$17)))))</f>
        <v/>
      </c>
      <c r="T44" s="322"/>
      <c r="U44" s="322"/>
      <c r="V44" s="322"/>
      <c r="W44" s="322"/>
      <c r="X44" s="322"/>
      <c r="Y44" s="322" t="str">
        <f>IF(Y42="","",IF(AND('Project and applicant details'!$C$4="Feasibility study", 'Project and applicant details'!$D$13="Research organisation or non-governmental organisation"),'Bronblad percerntages'!$B$14, IF(AND('Project and applicant details'!$C$4="Pilot project", 'Project and applicant details'!$D$13="Research organisation or non-governmental organisation"),'Bronblad percerntages'!$B$15,IF(AND('Project and applicant details'!$C$4="Feasibility study", NOT('Project and applicant details'!$D$13="Research organisation or non-governmental organisation")),'Bronblad percerntages'!$B$16, IF(AND('Project and applicant details'!$C$4="Pilot project", NOT( 'Project and applicant details'!$D$13="Research organisation or non-governmental organisation")),'Bronblad percerntages'!$B$17)))))</f>
        <v/>
      </c>
      <c r="Z44" s="322"/>
      <c r="AA44" s="322"/>
      <c r="AB44" s="322"/>
      <c r="AC44" s="322"/>
      <c r="AD44" s="322"/>
      <c r="AE44" s="322" t="str">
        <f>IF(AE42="","",IF(AND('Project and applicant details'!$C$4="Feasibility study", 'Project and applicant details'!$D$14="Research ogranisation or non-governmental organisation"),'Bronblad percerntages'!$B$14, IF(AND('Project and applicant details'!$C$4="Pilot project", 'Project and applicant details'!$D$14="Research organisation or non-governmental organisation"),'Bronblad percerntages'!$B$15,IF(AND('Project and applicant details'!$C$4="Feasibility study", NOT('Project and applicant details'!$D$14="Research organisation or non-governmental organisation")),'Bronblad percerntages'!$B$16, IF(AND('Project and applicant details'!$C$4="Pilot project", NOT( 'Project and applicant details'!$D$14="Research organisation or non-governmental organisation")),'Bronblad percerntages'!$B$17)))))</f>
        <v/>
      </c>
      <c r="AF44" s="322"/>
      <c r="AG44" s="322"/>
      <c r="AH44" s="322"/>
      <c r="AI44" s="322"/>
      <c r="AJ44" s="322"/>
      <c r="AK44" s="322" t="str">
        <f>IF(AK42="","",IF(AND('Project and applicant details'!$C$4="Feasibility study", 'Project and applicant details'!$D$15="Research organisation or non-governmental organisation"),'Bronblad percerntages'!$B$14, IF(AND('Project and applicant details'!$C$4="Pilot project", 'Project and applicant details'!$D$15="Research organisation or non-governmental organisation"),'Bronblad percerntages'!$B$15,IF(AND('Project and applicant details'!$C$4="Feasibility study", NOT('Project and applicant details'!$D$15="Research organisation or non-governmental organisation")),'Bronblad percerntages'!$B$16, IF(AND('Project and applicant details'!$C$4="Pilot project", NOT( 'Project and applicant details'!$D$15="Research organisation or non-governmental organisation")),'Bronblad percerntages'!$B$17)))))</f>
        <v/>
      </c>
      <c r="AL44" s="322"/>
      <c r="AM44" s="322"/>
      <c r="AN44" s="322"/>
      <c r="AO44" s="322"/>
      <c r="AP44" s="322"/>
      <c r="AQ44" s="322" t="str">
        <f>IF(AQ42="","",IF(AND('Project and applicant details'!$C$4="Feasibility study", 'Project and applicant details'!$D$16="Research organisation or non-governmental organisation"),'Bronblad percerntages'!$B$14, IF(AND('Project and applicant details'!$C$4="Pilot project", 'Project and applicant details'!$D$16="Research organisation or non-governmental organisation"),'Bronblad percerntages'!$B$15,IF(AND('Project and applicant details'!$C$4="Feasibility study", NOT('Project and applicant details'!$D$16="Research organisation or non-governmental organisation")),'Bronblad percerntages'!$B$16, IF(AND('Project and applicant details'!$C$4="Pilot project", NOT( 'Project and applicant details'!$D$16="Research organisation or non-governmental organisation")),'Bronblad percerntages'!$B$17)))))</f>
        <v/>
      </c>
      <c r="AR44" s="322"/>
      <c r="AS44" s="322"/>
      <c r="AT44" s="322"/>
      <c r="AU44" s="322"/>
      <c r="AV44" s="322"/>
      <c r="AW44" s="322" t="str">
        <f>IF(AW42="","",IF(AND('Project and applicant details'!$C$4="Feasibility study", 'Project and applicant details'!$D$17="Research organisation or non-governmental organisation"),'Bronblad percerntages'!$B$14, IF(AND('Project and applicant details'!$C$4="Pilot project", 'Project and applicant details'!$D$17="Research organisation or non-governmental organisation"),'Bronblad percerntages'!$B$15,IF(AND('Project and applicant details'!$C$4="Feasibility study", NOT('Project and applicant details'!$D$17="Research organisation or non-governmental organisation")),'Bronblad percerntages'!$B$16, IF(AND('Project and applicant details'!$C$4="Pilot project", NOT( 'Project and applicant details'!$D$17="Research organisation or non-governmental organisation")),'Bronblad percerntages'!$B$17)))))</f>
        <v/>
      </c>
      <c r="AX44" s="322"/>
      <c r="AY44" s="322"/>
      <c r="AZ44" s="322"/>
      <c r="BA44" s="322"/>
      <c r="BB44" s="322"/>
      <c r="BC44" s="322"/>
      <c r="BD44" s="322"/>
      <c r="BE44" s="323"/>
    </row>
    <row r="45" spans="1:57" s="319" customFormat="1">
      <c r="A45" s="307"/>
      <c r="B45" s="319" t="s">
        <v>111</v>
      </c>
      <c r="G45" s="322">
        <f>'Invulblad FEM'!I32</f>
        <v>0</v>
      </c>
      <c r="H45" s="322"/>
      <c r="I45" s="322"/>
      <c r="J45" s="322"/>
      <c r="K45" s="322"/>
      <c r="L45" s="322"/>
      <c r="M45" s="322">
        <f>'Invulblad FEM'!P32</f>
        <v>0</v>
      </c>
      <c r="N45" s="322"/>
      <c r="O45" s="322"/>
      <c r="P45" s="322"/>
      <c r="Q45" s="322"/>
      <c r="R45" s="322"/>
      <c r="S45" s="322">
        <f>'Invulblad FEM'!U32</f>
        <v>0</v>
      </c>
      <c r="T45" s="322"/>
      <c r="U45" s="322"/>
      <c r="V45" s="322"/>
      <c r="W45" s="322"/>
      <c r="X45" s="322"/>
      <c r="Y45" s="322">
        <f>'Invulblad FEM'!AI32</f>
        <v>0</v>
      </c>
      <c r="Z45" s="322"/>
      <c r="AA45" s="322"/>
      <c r="AB45" s="322"/>
      <c r="AC45" s="322"/>
      <c r="AD45" s="322"/>
      <c r="AE45" s="322">
        <f>'Invulblad FEM'!AL32</f>
        <v>0</v>
      </c>
      <c r="AF45" s="322"/>
      <c r="AG45" s="322"/>
      <c r="AH45" s="322"/>
      <c r="AI45" s="322"/>
      <c r="AJ45" s="322"/>
      <c r="AK45" s="322">
        <f>'Invulblad FEM'!AO32</f>
        <v>0</v>
      </c>
      <c r="AL45" s="322"/>
      <c r="AM45" s="322"/>
      <c r="AN45" s="322"/>
      <c r="AO45" s="322"/>
      <c r="AP45" s="322"/>
      <c r="AQ45" s="322">
        <f>'Invulblad FEM'!AR32</f>
        <v>0</v>
      </c>
      <c r="AR45" s="322"/>
      <c r="AS45" s="322"/>
      <c r="AT45" s="322"/>
      <c r="AU45" s="322"/>
      <c r="AV45" s="322"/>
      <c r="AW45" s="322">
        <f>'Invulblad FEM'!AU32</f>
        <v>0</v>
      </c>
      <c r="AX45" s="322"/>
      <c r="AY45" s="322"/>
      <c r="AZ45" s="322"/>
      <c r="BA45" s="322"/>
      <c r="BB45" s="322"/>
      <c r="BC45" s="322">
        <f>'Invulblad FEM'!BB$32</f>
        <v>0</v>
      </c>
      <c r="BD45" s="322"/>
      <c r="BE45" s="323"/>
    </row>
    <row r="46" spans="1:57" s="319" customFormat="1">
      <c r="A46" s="307"/>
      <c r="B46" s="319" t="s">
        <v>110</v>
      </c>
      <c r="G46" s="322">
        <f>'Invulblad FEM'!I33</f>
        <v>0</v>
      </c>
      <c r="H46" s="322"/>
      <c r="I46" s="320"/>
      <c r="J46" s="320"/>
      <c r="K46" s="320"/>
      <c r="L46" s="320"/>
      <c r="M46" s="322">
        <f>'Invulblad FEM'!P33</f>
        <v>0</v>
      </c>
      <c r="N46" s="322"/>
      <c r="O46" s="320"/>
      <c r="P46" s="320"/>
      <c r="Q46" s="320"/>
      <c r="R46" s="320"/>
      <c r="S46" s="322">
        <f>'Invulblad FEM'!U33</f>
        <v>0</v>
      </c>
      <c r="T46" s="322"/>
      <c r="U46" s="320"/>
      <c r="V46" s="320"/>
      <c r="W46" s="320"/>
      <c r="X46" s="320"/>
      <c r="Y46" s="322">
        <f>'Invulblad FEM'!AI33</f>
        <v>0</v>
      </c>
      <c r="Z46" s="322"/>
      <c r="AA46" s="320"/>
      <c r="AB46" s="320"/>
      <c r="AC46" s="320"/>
      <c r="AD46" s="320"/>
      <c r="AE46" s="322">
        <f>'Invulblad FEM'!AL33</f>
        <v>0</v>
      </c>
      <c r="AF46" s="322"/>
      <c r="AG46" s="320"/>
      <c r="AH46" s="320"/>
      <c r="AI46" s="320"/>
      <c r="AJ46" s="320"/>
      <c r="AK46" s="322">
        <f>'Invulblad FEM'!AO33</f>
        <v>0</v>
      </c>
      <c r="AL46" s="322"/>
      <c r="AM46" s="320"/>
      <c r="AN46" s="320"/>
      <c r="AO46" s="320"/>
      <c r="AP46" s="320"/>
      <c r="AQ46" s="322">
        <f>'Invulblad FEM'!AR33</f>
        <v>0</v>
      </c>
      <c r="AR46" s="322"/>
      <c r="AS46" s="320"/>
      <c r="AT46" s="320"/>
      <c r="AU46" s="320"/>
      <c r="AV46" s="320"/>
      <c r="AW46" s="322">
        <f>'Invulblad FEM'!AU33</f>
        <v>0</v>
      </c>
      <c r="AX46" s="322"/>
      <c r="AY46" s="320"/>
      <c r="AZ46" s="320"/>
      <c r="BA46" s="320"/>
      <c r="BB46" s="320"/>
      <c r="BC46" s="322">
        <f>'Invulblad FEM'!BB$32</f>
        <v>0</v>
      </c>
      <c r="BE46" s="321"/>
    </row>
    <row r="47" spans="1:57" s="319" customFormat="1">
      <c r="A47" s="307"/>
      <c r="B47" s="319" t="s">
        <v>97</v>
      </c>
      <c r="G47" s="322">
        <f>'Invulblad FEM'!H34</f>
        <v>0</v>
      </c>
      <c r="H47" s="322"/>
      <c r="I47" s="320"/>
      <c r="J47" s="320"/>
      <c r="K47" s="320"/>
      <c r="L47" s="320"/>
      <c r="M47" s="322">
        <f>'Invulblad FEM'!O34</f>
        <v>0</v>
      </c>
      <c r="N47" s="322"/>
      <c r="O47" s="320"/>
      <c r="P47" s="320"/>
      <c r="Q47" s="320"/>
      <c r="R47" s="320"/>
      <c r="S47" s="322">
        <f>'Invulblad FEM'!T34</f>
        <v>0</v>
      </c>
      <c r="T47" s="322"/>
      <c r="U47" s="320"/>
      <c r="V47" s="320"/>
      <c r="W47" s="320"/>
      <c r="X47" s="320"/>
      <c r="Y47" s="322">
        <f>'Invulblad FEM'!AH34</f>
        <v>0</v>
      </c>
      <c r="Z47" s="322"/>
      <c r="AA47" s="320"/>
      <c r="AB47" s="320"/>
      <c r="AC47" s="320"/>
      <c r="AD47" s="320"/>
      <c r="AE47" s="322">
        <f>'Invulblad FEM'!AK34</f>
        <v>0</v>
      </c>
      <c r="AF47" s="322"/>
      <c r="AG47" s="320"/>
      <c r="AH47" s="320"/>
      <c r="AI47" s="320"/>
      <c r="AJ47" s="320"/>
      <c r="AK47" s="322">
        <f>'Invulblad FEM'!AN34</f>
        <v>0</v>
      </c>
      <c r="AL47" s="322"/>
      <c r="AM47" s="320"/>
      <c r="AN47" s="320"/>
      <c r="AO47" s="320"/>
      <c r="AP47" s="320"/>
      <c r="AQ47" s="322">
        <f>'Invulblad FEM'!AQ34</f>
        <v>0</v>
      </c>
      <c r="AR47" s="322"/>
      <c r="AS47" s="320"/>
      <c r="AT47" s="320"/>
      <c r="AU47" s="320"/>
      <c r="AV47" s="320"/>
      <c r="AW47" s="322">
        <f>'Invulblad FEM'!AT34</f>
        <v>0</v>
      </c>
      <c r="AX47" s="322"/>
      <c r="AY47" s="320"/>
      <c r="AZ47" s="320"/>
      <c r="BA47" s="320"/>
      <c r="BB47" s="320"/>
      <c r="BC47" s="322">
        <f>'Invulblad FEM'!AX34</f>
        <v>0</v>
      </c>
      <c r="BE47" s="321"/>
    </row>
    <row r="48" spans="1:57" s="319" customFormat="1">
      <c r="A48" s="307"/>
      <c r="B48" s="319" t="s">
        <v>112</v>
      </c>
      <c r="G48" s="322">
        <f>G50-G47</f>
        <v>0</v>
      </c>
      <c r="H48" s="322"/>
      <c r="I48" s="320"/>
      <c r="J48" s="320"/>
      <c r="K48" s="320"/>
      <c r="L48" s="320"/>
      <c r="M48" s="322">
        <f>M50-M47</f>
        <v>0</v>
      </c>
      <c r="N48" s="322"/>
      <c r="O48" s="320"/>
      <c r="P48" s="320"/>
      <c r="Q48" s="320"/>
      <c r="R48" s="320"/>
      <c r="S48" s="322">
        <f>S50-S47</f>
        <v>0</v>
      </c>
      <c r="T48" s="322"/>
      <c r="U48" s="320"/>
      <c r="V48" s="320"/>
      <c r="W48" s="320"/>
      <c r="X48" s="320"/>
      <c r="Y48" s="322">
        <f>Y50-Y47</f>
        <v>0</v>
      </c>
      <c r="Z48" s="322"/>
      <c r="AA48" s="320"/>
      <c r="AB48" s="320"/>
      <c r="AC48" s="320"/>
      <c r="AD48" s="320"/>
      <c r="AE48" s="322">
        <f>AE50-AE47</f>
        <v>0</v>
      </c>
      <c r="AF48" s="322"/>
      <c r="AG48" s="320"/>
      <c r="AH48" s="320"/>
      <c r="AI48" s="320"/>
      <c r="AJ48" s="320"/>
      <c r="AK48" s="322">
        <f>AK50-AK47</f>
        <v>0</v>
      </c>
      <c r="AL48" s="322"/>
      <c r="AM48" s="320"/>
      <c r="AN48" s="320"/>
      <c r="AO48" s="320"/>
      <c r="AP48" s="320"/>
      <c r="AQ48" s="322">
        <f>AQ50-AQ47</f>
        <v>0</v>
      </c>
      <c r="AR48" s="322"/>
      <c r="AS48" s="320"/>
      <c r="AT48" s="320"/>
      <c r="AU48" s="320"/>
      <c r="AV48" s="320"/>
      <c r="AW48" s="322">
        <f>AW50-AW47</f>
        <v>0</v>
      </c>
      <c r="AX48" s="322"/>
      <c r="AY48" s="320"/>
      <c r="AZ48" s="320"/>
      <c r="BA48" s="320"/>
      <c r="BB48" s="320"/>
      <c r="BC48" s="322"/>
      <c r="BE48" s="321"/>
    </row>
    <row r="49" spans="1:57">
      <c r="A49" s="307"/>
      <c r="B49" s="295"/>
      <c r="C49" s="295"/>
      <c r="D49" s="295"/>
      <c r="E49" s="295"/>
      <c r="F49" s="295"/>
      <c r="G49" s="324"/>
      <c r="H49" s="324"/>
      <c r="I49" s="317"/>
      <c r="J49" s="317"/>
      <c r="K49" s="317"/>
      <c r="L49" s="317"/>
      <c r="M49" s="317"/>
      <c r="N49" s="324"/>
      <c r="O49" s="317"/>
      <c r="P49" s="317"/>
      <c r="Q49" s="317"/>
      <c r="R49" s="317"/>
      <c r="S49" s="317"/>
      <c r="T49" s="324"/>
      <c r="U49" s="317"/>
      <c r="V49" s="317"/>
      <c r="W49" s="317"/>
      <c r="X49" s="317"/>
      <c r="Y49" s="317"/>
      <c r="Z49" s="324"/>
      <c r="AA49" s="317"/>
      <c r="AB49" s="317"/>
      <c r="AC49" s="317"/>
      <c r="AD49" s="317"/>
      <c r="AE49" s="317"/>
      <c r="AF49" s="324"/>
      <c r="AG49" s="317"/>
      <c r="AH49" s="317"/>
      <c r="AI49" s="317"/>
      <c r="AJ49" s="317"/>
      <c r="AK49" s="317"/>
      <c r="AL49" s="324"/>
      <c r="AM49" s="317"/>
      <c r="AN49" s="317"/>
      <c r="AO49" s="317"/>
      <c r="AP49" s="317"/>
      <c r="AQ49" s="317"/>
      <c r="AR49" s="324"/>
      <c r="AS49" s="317"/>
      <c r="AT49" s="317"/>
      <c r="AU49" s="317"/>
      <c r="AV49" s="317"/>
      <c r="AW49" s="317"/>
      <c r="AX49" s="324"/>
      <c r="AY49" s="317"/>
      <c r="AZ49" s="317"/>
      <c r="BA49" s="317"/>
      <c r="BB49" s="317"/>
      <c r="BC49" s="318"/>
      <c r="BD49" s="295"/>
      <c r="BE49" s="296"/>
    </row>
    <row r="50" spans="1:57" ht="13.5" thickBot="1">
      <c r="A50" s="325"/>
      <c r="B50" s="298" t="s">
        <v>167</v>
      </c>
      <c r="C50" s="295"/>
      <c r="D50" s="295"/>
      <c r="E50" s="295"/>
      <c r="F50" s="295"/>
      <c r="G50" s="326">
        <f>'Invulblad FEM'!I35</f>
        <v>0</v>
      </c>
      <c r="H50" s="326">
        <f>H26+H36</f>
        <v>0</v>
      </c>
      <c r="I50" s="326">
        <f>I26+I36</f>
        <v>0</v>
      </c>
      <c r="J50" s="326"/>
      <c r="K50" s="326"/>
      <c r="L50" s="327"/>
      <c r="M50" s="326">
        <f>'Invulblad FEM'!P35</f>
        <v>0</v>
      </c>
      <c r="N50" s="326">
        <f>N26+N36</f>
        <v>0</v>
      </c>
      <c r="O50" s="326">
        <f>O26+O36</f>
        <v>0</v>
      </c>
      <c r="P50" s="326"/>
      <c r="Q50" s="326"/>
      <c r="R50" s="327"/>
      <c r="S50" s="326">
        <f>'Invulblad FEM'!U35</f>
        <v>0</v>
      </c>
      <c r="T50" s="326">
        <f>T26+T36</f>
        <v>0</v>
      </c>
      <c r="U50" s="326">
        <f>U26+U36</f>
        <v>0</v>
      </c>
      <c r="V50" s="326"/>
      <c r="W50" s="326"/>
      <c r="X50" s="327"/>
      <c r="Y50" s="326">
        <f>'Invulblad FEM'!AI35</f>
        <v>0</v>
      </c>
      <c r="Z50" s="326">
        <f>Z26+Z36</f>
        <v>0</v>
      </c>
      <c r="AA50" s="326">
        <f>AA26+AA36</f>
        <v>0</v>
      </c>
      <c r="AB50" s="326"/>
      <c r="AC50" s="326"/>
      <c r="AD50" s="327"/>
      <c r="AE50" s="326">
        <f>'Invulblad FEM'!AL35</f>
        <v>0</v>
      </c>
      <c r="AF50" s="326">
        <f>AF26+AF36</f>
        <v>0</v>
      </c>
      <c r="AG50" s="326">
        <f>AG26+AG36</f>
        <v>0</v>
      </c>
      <c r="AH50" s="326"/>
      <c r="AI50" s="326"/>
      <c r="AJ50" s="327"/>
      <c r="AK50" s="326">
        <f>'Invulblad FEM'!AO35</f>
        <v>0</v>
      </c>
      <c r="AL50" s="326">
        <f>AL26+AL36</f>
        <v>0</v>
      </c>
      <c r="AM50" s="326">
        <f>AM26+AM36</f>
        <v>0</v>
      </c>
      <c r="AN50" s="326"/>
      <c r="AO50" s="326"/>
      <c r="AP50" s="327"/>
      <c r="AQ50" s="326">
        <f>'Invulblad FEM'!AR35</f>
        <v>0</v>
      </c>
      <c r="AR50" s="326">
        <f>AR26+AR36</f>
        <v>0</v>
      </c>
      <c r="AS50" s="326">
        <f>AS26+AS36</f>
        <v>0</v>
      </c>
      <c r="AT50" s="326"/>
      <c r="AU50" s="326"/>
      <c r="AV50" s="327"/>
      <c r="AW50" s="326">
        <f>'Invulblad FEM'!AU35</f>
        <v>0</v>
      </c>
      <c r="AX50" s="326">
        <f>AX26+AX36</f>
        <v>0</v>
      </c>
      <c r="AY50" s="326">
        <f>AY26+AY36</f>
        <v>0</v>
      </c>
      <c r="AZ50" s="326"/>
      <c r="BA50" s="326"/>
      <c r="BB50" s="327"/>
      <c r="BC50" s="326">
        <f>'Invulblad FEM'!AY31</f>
        <v>0</v>
      </c>
      <c r="BD50" s="328">
        <f>SUM(AY50,AS50,AM50,AG50,AA50,U50,O50,I50)</f>
        <v>0</v>
      </c>
      <c r="BE50" s="329">
        <f>SUM(BA50,AU50,AO50,AI50,AC50,W50,Q50,K50)</f>
        <v>0</v>
      </c>
    </row>
    <row r="51" spans="1:57" ht="13.5" thickTop="1">
      <c r="A51" s="295"/>
      <c r="B51" s="330" t="s">
        <v>16</v>
      </c>
      <c r="C51" s="330"/>
      <c r="D51" s="330"/>
      <c r="E51" s="295"/>
      <c r="F51" s="295"/>
      <c r="G51" s="331"/>
      <c r="H51" s="331"/>
      <c r="I51" s="331"/>
      <c r="J51" s="317"/>
      <c r="K51" s="317"/>
      <c r="L51" s="317"/>
      <c r="M51" s="331"/>
      <c r="N51" s="331"/>
      <c r="O51" s="331"/>
      <c r="P51" s="331"/>
      <c r="Q51" s="331"/>
      <c r="R51" s="331"/>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2"/>
      <c r="AP51" s="332"/>
      <c r="AQ51" s="332"/>
      <c r="AR51" s="332"/>
      <c r="AS51" s="332"/>
      <c r="AT51" s="332"/>
      <c r="AU51" s="332"/>
      <c r="AV51" s="332"/>
      <c r="AW51" s="332"/>
      <c r="AX51" s="332"/>
      <c r="AY51" s="332"/>
      <c r="AZ51" s="332"/>
      <c r="BA51" s="332"/>
      <c r="BB51" s="332"/>
      <c r="BC51" s="332"/>
      <c r="BD51" s="295"/>
      <c r="BE51" s="296"/>
    </row>
    <row r="52" spans="1:57">
      <c r="A52" s="295"/>
      <c r="B52" s="295"/>
      <c r="C52" s="295"/>
      <c r="D52" s="295"/>
      <c r="E52" s="295"/>
      <c r="F52" s="295"/>
      <c r="G52" s="317"/>
      <c r="H52" s="317"/>
      <c r="I52" s="317"/>
      <c r="J52" s="317"/>
      <c r="K52" s="318"/>
      <c r="L52" s="317"/>
      <c r="M52" s="317"/>
      <c r="N52" s="317"/>
      <c r="O52" s="317"/>
      <c r="P52" s="317"/>
      <c r="Q52" s="317"/>
      <c r="R52" s="317"/>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295"/>
      <c r="BE52" s="296"/>
    </row>
    <row r="53" spans="1:57">
      <c r="A53" s="333"/>
      <c r="E53" s="334"/>
    </row>
    <row r="54" spans="1:57">
      <c r="E54" s="334"/>
    </row>
    <row r="55" spans="1:57">
      <c r="E55" s="334"/>
    </row>
    <row r="56" spans="1:57">
      <c r="E56" s="334"/>
    </row>
    <row r="57" spans="1:57">
      <c r="E57" s="334"/>
    </row>
    <row r="58" spans="1:57">
      <c r="E58" s="334"/>
    </row>
    <row r="59" spans="1:57">
      <c r="E59" s="334"/>
    </row>
    <row r="60" spans="1:57">
      <c r="E60" s="334"/>
    </row>
    <row r="61" spans="1:57">
      <c r="E61" s="334"/>
    </row>
    <row r="62" spans="1:57">
      <c r="D62" s="333"/>
      <c r="E62" s="336"/>
    </row>
  </sheetData>
  <sheetProtection selectLockedCells="1"/>
  <mergeCells count="2">
    <mergeCell ref="B7:AQ7"/>
    <mergeCell ref="B9:AE9"/>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B938-E78D-4556-9929-C8AF17EA625D}">
  <sheetPr>
    <tabColor rgb="FFFF0000"/>
  </sheetPr>
  <dimension ref="A1:X43"/>
  <sheetViews>
    <sheetView workbookViewId="0">
      <selection activeCell="F15" sqref="F15"/>
    </sheetView>
  </sheetViews>
  <sheetFormatPr defaultColWidth="8" defaultRowHeight="11.25"/>
  <cols>
    <col min="1" max="1" width="27" style="51" bestFit="1" customWidth="1"/>
    <col min="2" max="2" width="14.625" style="51" bestFit="1" customWidth="1"/>
    <col min="3" max="3" width="10.375" style="51" customWidth="1"/>
    <col min="4" max="4" width="9.875" style="51" customWidth="1"/>
    <col min="5" max="5" width="10.125" style="51" bestFit="1" customWidth="1"/>
    <col min="6" max="6" width="10.625" style="51" customWidth="1"/>
    <col min="7" max="7" width="8" style="51"/>
    <col min="8" max="8" width="40.5" style="51" bestFit="1" customWidth="1"/>
    <col min="9" max="9" width="12.5" style="51" customWidth="1"/>
    <col min="10" max="10" width="15.75" style="51" customWidth="1"/>
    <col min="11" max="11" width="12.5" style="51" bestFit="1" customWidth="1"/>
    <col min="12" max="18" width="12.25" style="51" customWidth="1"/>
    <col min="19" max="20" width="10.875" style="51" customWidth="1"/>
    <col min="21" max="21" width="10.875" style="51" bestFit="1" customWidth="1"/>
    <col min="22" max="22" width="9.875" style="51" bestFit="1" customWidth="1"/>
    <col min="23" max="25" width="8" style="51"/>
    <col min="26" max="26" width="8.875" style="51" bestFit="1" customWidth="1"/>
    <col min="27" max="16384" width="8" style="51"/>
  </cols>
  <sheetData>
    <row r="1" spans="1:20">
      <c r="A1" s="49" t="s">
        <v>39</v>
      </c>
      <c r="B1" s="50" t="str">
        <f>'Invulblad FEM'!B1</f>
        <v>PVW5S23*</v>
      </c>
      <c r="E1" s="51" t="s">
        <v>45</v>
      </c>
      <c r="H1" s="49" t="s">
        <v>39</v>
      </c>
      <c r="I1" s="50" t="str">
        <f>B1</f>
        <v>PVW5S23*</v>
      </c>
    </row>
    <row r="3" spans="1:20" s="261" customFormat="1" ht="33.75">
      <c r="A3" s="261" t="s">
        <v>40</v>
      </c>
      <c r="B3" s="261" t="s">
        <v>171</v>
      </c>
      <c r="C3" s="262" t="s">
        <v>170</v>
      </c>
      <c r="D3" s="262" t="s">
        <v>172</v>
      </c>
      <c r="E3" s="262" t="s">
        <v>173</v>
      </c>
      <c r="F3" s="263"/>
      <c r="T3" s="264"/>
    </row>
    <row r="4" spans="1:20">
      <c r="A4" s="53">
        <f>'Total budget'!$C10</f>
        <v>0</v>
      </c>
      <c r="B4" s="185">
        <f>'Invulblad FEM'!I35</f>
        <v>0</v>
      </c>
      <c r="C4" s="55">
        <f>IF($B4&lt;25000,100%,45%)</f>
        <v>1</v>
      </c>
      <c r="D4" s="55">
        <f>IF($C4&lt;100%,15%,0%)</f>
        <v>0</v>
      </c>
      <c r="E4" s="55">
        <f>IF($C4&lt;100%,45%,0%)</f>
        <v>0</v>
      </c>
      <c r="F4" s="52"/>
    </row>
    <row r="5" spans="1:20">
      <c r="A5" s="53" t="str">
        <f>'Total budget'!$C11</f>
        <v/>
      </c>
      <c r="B5" s="185">
        <f>'Invulblad FEM'!P35</f>
        <v>0</v>
      </c>
      <c r="C5" s="55">
        <f t="shared" ref="C5:C11" si="0">IF($B5&lt;25000,100%,45%)</f>
        <v>1</v>
      </c>
      <c r="D5" s="55">
        <f t="shared" ref="D5:D11" si="1">IF($C5&lt;100%,15%,0%)</f>
        <v>0</v>
      </c>
      <c r="E5" s="55">
        <f t="shared" ref="E5:E11" si="2">IF($C5&lt;100%,45%,0%)</f>
        <v>0</v>
      </c>
      <c r="F5" s="55"/>
    </row>
    <row r="6" spans="1:20">
      <c r="A6" s="53" t="str">
        <f>'Total budget'!$C12</f>
        <v/>
      </c>
      <c r="B6" s="185">
        <f>'Invulblad FEM'!U35</f>
        <v>0</v>
      </c>
      <c r="C6" s="55">
        <f t="shared" si="0"/>
        <v>1</v>
      </c>
      <c r="D6" s="55">
        <f t="shared" si="1"/>
        <v>0</v>
      </c>
      <c r="E6" s="55">
        <f t="shared" si="2"/>
        <v>0</v>
      </c>
      <c r="F6" s="55"/>
    </row>
    <row r="7" spans="1:20">
      <c r="A7" s="53" t="str">
        <f>'Total budget'!$C13</f>
        <v/>
      </c>
      <c r="B7" s="185">
        <f>'Invulblad FEM'!AI35</f>
        <v>0</v>
      </c>
      <c r="C7" s="55">
        <f t="shared" si="0"/>
        <v>1</v>
      </c>
      <c r="D7" s="55">
        <f t="shared" si="1"/>
        <v>0</v>
      </c>
      <c r="E7" s="55">
        <f t="shared" si="2"/>
        <v>0</v>
      </c>
      <c r="F7" s="55"/>
    </row>
    <row r="8" spans="1:20">
      <c r="A8" s="53" t="str">
        <f>'Total budget'!$C14</f>
        <v/>
      </c>
      <c r="B8" s="185">
        <f>'Invulblad FEM'!AL35</f>
        <v>0</v>
      </c>
      <c r="C8" s="55">
        <f t="shared" si="0"/>
        <v>1</v>
      </c>
      <c r="D8" s="55">
        <f t="shared" si="1"/>
        <v>0</v>
      </c>
      <c r="E8" s="55">
        <f t="shared" si="2"/>
        <v>0</v>
      </c>
      <c r="F8" s="55"/>
    </row>
    <row r="9" spans="1:20">
      <c r="A9" s="53" t="str">
        <f>'Total budget'!$C15</f>
        <v/>
      </c>
      <c r="B9" s="185">
        <f>'Invulblad FEM'!AO35</f>
        <v>0</v>
      </c>
      <c r="C9" s="55">
        <f t="shared" si="0"/>
        <v>1</v>
      </c>
      <c r="D9" s="55">
        <f t="shared" si="1"/>
        <v>0</v>
      </c>
      <c r="E9" s="55">
        <f t="shared" si="2"/>
        <v>0</v>
      </c>
      <c r="F9" s="55"/>
    </row>
    <row r="10" spans="1:20">
      <c r="A10" s="53" t="str">
        <f>'Total budget'!$C16</f>
        <v/>
      </c>
      <c r="B10" s="185">
        <f>'Invulblad FEM'!AR35</f>
        <v>0</v>
      </c>
      <c r="C10" s="55">
        <f t="shared" si="0"/>
        <v>1</v>
      </c>
      <c r="D10" s="55">
        <f t="shared" si="1"/>
        <v>0</v>
      </c>
      <c r="E10" s="55">
        <f t="shared" si="2"/>
        <v>0</v>
      </c>
      <c r="F10" s="55"/>
    </row>
    <row r="11" spans="1:20">
      <c r="A11" s="53" t="str">
        <f>'Total budget'!$C17</f>
        <v/>
      </c>
      <c r="B11" s="185">
        <f>'Invulblad FEM'!AU35</f>
        <v>0</v>
      </c>
      <c r="C11" s="55">
        <f t="shared" si="0"/>
        <v>1</v>
      </c>
      <c r="D11" s="55">
        <f t="shared" si="1"/>
        <v>0</v>
      </c>
      <c r="E11" s="55">
        <f t="shared" si="2"/>
        <v>0</v>
      </c>
      <c r="F11" s="55"/>
    </row>
    <row r="12" spans="1:20">
      <c r="A12" s="258"/>
      <c r="B12" s="259"/>
      <c r="C12" s="260"/>
      <c r="D12" s="260"/>
      <c r="E12" s="260"/>
      <c r="F12" s="55"/>
    </row>
    <row r="13" spans="1:20">
      <c r="A13" s="53"/>
      <c r="B13" s="185"/>
      <c r="C13" s="55"/>
      <c r="D13" s="55"/>
      <c r="E13" s="55"/>
      <c r="F13" s="55"/>
    </row>
    <row r="14" spans="1:20">
      <c r="B14" s="54"/>
      <c r="C14" s="55"/>
      <c r="D14" s="55"/>
      <c r="E14" s="55"/>
      <c r="F14" s="55"/>
    </row>
    <row r="15" spans="1:20" ht="12" thickBot="1">
      <c r="A15" s="51" t="s">
        <v>5</v>
      </c>
      <c r="B15" s="56">
        <f>SUM(B4:B14)</f>
        <v>0</v>
      </c>
      <c r="C15" s="55"/>
      <c r="D15" s="55"/>
      <c r="E15" s="55"/>
      <c r="F15" s="55"/>
    </row>
    <row r="16" spans="1:20" ht="12" thickTop="1">
      <c r="B16" s="54"/>
      <c r="C16" s="55"/>
      <c r="D16" s="55"/>
      <c r="E16" s="55"/>
      <c r="F16" s="55"/>
    </row>
    <row r="17" spans="1:24">
      <c r="B17" s="54"/>
      <c r="C17" s="55"/>
      <c r="D17" s="55"/>
      <c r="E17" s="55"/>
      <c r="F17" s="55"/>
    </row>
    <row r="18" spans="1:24">
      <c r="B18" s="54"/>
      <c r="C18" s="55"/>
      <c r="D18" s="55"/>
      <c r="E18" s="55"/>
      <c r="F18" s="55"/>
    </row>
    <row r="19" spans="1:24">
      <c r="B19" s="54"/>
      <c r="C19" s="55"/>
      <c r="D19" s="55"/>
      <c r="E19" s="55"/>
      <c r="F19" s="55"/>
    </row>
    <row r="20" spans="1:24" ht="15">
      <c r="B20" s="57"/>
      <c r="C20" s="58"/>
    </row>
    <row r="21" spans="1:24" ht="12">
      <c r="B21"/>
    </row>
    <row r="22" spans="1:24" ht="15">
      <c r="A22" s="59" t="s">
        <v>41</v>
      </c>
      <c r="B22" s="59" t="s">
        <v>42</v>
      </c>
      <c r="C22" s="60"/>
      <c r="D22" s="59" t="s">
        <v>43</v>
      </c>
      <c r="E22" s="60"/>
      <c r="H22" s="265" t="s">
        <v>174</v>
      </c>
      <c r="I22" s="124">
        <f>A4</f>
        <v>0</v>
      </c>
      <c r="J22" s="124" t="str">
        <f>A5</f>
        <v/>
      </c>
      <c r="K22" s="124" t="str">
        <f>A6</f>
        <v/>
      </c>
      <c r="L22" s="124" t="str">
        <f>A7</f>
        <v/>
      </c>
      <c r="M22" s="124" t="str">
        <f>A8</f>
        <v/>
      </c>
      <c r="N22" s="124" t="str">
        <f>A9</f>
        <v/>
      </c>
      <c r="O22" s="124" t="str">
        <f>A10</f>
        <v/>
      </c>
      <c r="P22" s="124" t="str">
        <f>A11</f>
        <v/>
      </c>
      <c r="Q22" s="256"/>
      <c r="R22" s="256"/>
      <c r="S22" s="257"/>
      <c r="T22" s="62"/>
      <c r="U22" s="62"/>
      <c r="V22"/>
      <c r="W22"/>
      <c r="X22"/>
    </row>
    <row r="23" spans="1:24" ht="15">
      <c r="A23" s="52"/>
      <c r="B23" s="63"/>
      <c r="H23" s="64" t="s">
        <v>260</v>
      </c>
      <c r="I23" s="267">
        <f>$B$4*$C$4</f>
        <v>0</v>
      </c>
      <c r="J23" s="267">
        <f>$B$5*$L$23</f>
        <v>0</v>
      </c>
      <c r="K23" s="267">
        <f>B6*C6</f>
        <v>0</v>
      </c>
      <c r="L23" s="267">
        <f>B7*C7</f>
        <v>0</v>
      </c>
      <c r="M23" s="267">
        <f>$B$8*C$8</f>
        <v>0</v>
      </c>
      <c r="N23" s="267">
        <f>B$9*$P$23</f>
        <v>0</v>
      </c>
      <c r="O23" s="267">
        <f>B10*C10</f>
        <v>0</v>
      </c>
      <c r="P23" s="267">
        <f>$B$11*$C$11</f>
        <v>0</v>
      </c>
      <c r="Q23" s="67"/>
      <c r="R23" s="67"/>
      <c r="S23" s="255"/>
      <c r="T23" s="62"/>
      <c r="U23" s="62"/>
      <c r="V23"/>
      <c r="W23"/>
      <c r="X23"/>
    </row>
    <row r="24" spans="1:24" ht="15">
      <c r="H24" s="65" t="s">
        <v>46</v>
      </c>
      <c r="I24" s="267">
        <f>$B$4*$D$4</f>
        <v>0</v>
      </c>
      <c r="J24" s="267">
        <f>$B$5*D5</f>
        <v>0</v>
      </c>
      <c r="K24" s="268">
        <f>$B$6*$D$6</f>
        <v>0</v>
      </c>
      <c r="L24" s="268">
        <f>$B$7*$D$7</f>
        <v>0</v>
      </c>
      <c r="M24" s="268">
        <f>$B$8*$D$8</f>
        <v>0</v>
      </c>
      <c r="N24" s="268">
        <f>B$9*$D$9</f>
        <v>0</v>
      </c>
      <c r="O24" s="268">
        <f>B$10*D$10</f>
        <v>0</v>
      </c>
      <c r="P24" s="267">
        <f>B$11*$D$11</f>
        <v>0</v>
      </c>
      <c r="Q24" s="67"/>
      <c r="R24" s="67"/>
      <c r="S24" s="255"/>
      <c r="T24" s="62"/>
      <c r="U24" s="62"/>
      <c r="V24"/>
      <c r="W24"/>
      <c r="X24"/>
    </row>
    <row r="25" spans="1:24" ht="15">
      <c r="H25" s="76" t="s">
        <v>47</v>
      </c>
      <c r="I25" s="269">
        <f>B4*D4</f>
        <v>0</v>
      </c>
      <c r="J25" s="269">
        <f>B5*D5</f>
        <v>0</v>
      </c>
      <c r="K25" s="270">
        <f>B6*D6</f>
        <v>0</v>
      </c>
      <c r="L25" s="270">
        <f>B7*D7</f>
        <v>0</v>
      </c>
      <c r="M25" s="270">
        <f>B8*D8</f>
        <v>0</v>
      </c>
      <c r="N25" s="270">
        <f>B9*D9</f>
        <v>0</v>
      </c>
      <c r="O25" s="270">
        <f>B10*D10</f>
        <v>0</v>
      </c>
      <c r="P25" s="267">
        <f>B11*D11</f>
        <v>0</v>
      </c>
      <c r="Q25" s="67"/>
      <c r="R25" s="67"/>
      <c r="S25" s="255"/>
      <c r="T25" s="62"/>
      <c r="U25" s="62"/>
      <c r="V25"/>
      <c r="W25"/>
      <c r="X25"/>
    </row>
    <row r="26" spans="1:24" ht="15">
      <c r="H26" s="76" t="s">
        <v>48</v>
      </c>
      <c r="I26" s="269">
        <f>B4*D4</f>
        <v>0</v>
      </c>
      <c r="J26" s="269">
        <f>B5*D5</f>
        <v>0</v>
      </c>
      <c r="K26" s="270">
        <f>B6*D6</f>
        <v>0</v>
      </c>
      <c r="L26" s="270">
        <f>B7*D7</f>
        <v>0</v>
      </c>
      <c r="M26" s="270">
        <f>B8*D8</f>
        <v>0</v>
      </c>
      <c r="N26" s="270">
        <f>B9*D9</f>
        <v>0</v>
      </c>
      <c r="O26" s="270">
        <f>B10*D10</f>
        <v>0</v>
      </c>
      <c r="P26" s="267">
        <f>B11*D11</f>
        <v>0</v>
      </c>
      <c r="Q26" s="67"/>
      <c r="R26" s="67"/>
      <c r="S26" s="255"/>
      <c r="T26" s="62"/>
      <c r="U26" s="62"/>
      <c r="V26"/>
      <c r="W26"/>
      <c r="X26"/>
    </row>
    <row r="27" spans="1:24" ht="12" thickBot="1">
      <c r="H27" s="66" t="s">
        <v>34</v>
      </c>
      <c r="I27" s="271">
        <f t="shared" ref="I27:P27" si="3">SUM(I23:I24)</f>
        <v>0</v>
      </c>
      <c r="J27" s="271">
        <f t="shared" si="3"/>
        <v>0</v>
      </c>
      <c r="K27" s="271">
        <f t="shared" si="3"/>
        <v>0</v>
      </c>
      <c r="L27" s="271">
        <f t="shared" si="3"/>
        <v>0</v>
      </c>
      <c r="M27" s="271">
        <f t="shared" si="3"/>
        <v>0</v>
      </c>
      <c r="N27" s="271">
        <f t="shared" si="3"/>
        <v>0</v>
      </c>
      <c r="O27" s="271">
        <f t="shared" si="3"/>
        <v>0</v>
      </c>
      <c r="P27" s="272">
        <f t="shared" si="3"/>
        <v>0</v>
      </c>
      <c r="Q27" s="255"/>
      <c r="R27" s="255"/>
      <c r="S27" s="255"/>
      <c r="T27" s="61"/>
      <c r="U27" s="61"/>
    </row>
    <row r="28" spans="1:24" ht="12" thickTop="1">
      <c r="H28" s="61"/>
      <c r="I28" s="255"/>
      <c r="J28" s="255"/>
      <c r="K28" s="255"/>
      <c r="L28" s="255"/>
      <c r="M28" s="255"/>
      <c r="N28" s="255"/>
      <c r="O28" s="255"/>
      <c r="P28" s="255"/>
      <c r="Q28" s="255"/>
      <c r="R28" s="255"/>
      <c r="S28" s="255"/>
      <c r="T28" s="61"/>
      <c r="U28" s="61"/>
    </row>
    <row r="29" spans="1:24">
      <c r="H29" s="265" t="s">
        <v>128</v>
      </c>
      <c r="I29" s="124">
        <f>A4</f>
        <v>0</v>
      </c>
      <c r="J29" s="124" t="str">
        <f>A5</f>
        <v/>
      </c>
      <c r="K29" s="124" t="str">
        <f>A6</f>
        <v/>
      </c>
      <c r="L29" s="124" t="str">
        <f>A7</f>
        <v/>
      </c>
      <c r="M29" s="124" t="str">
        <f>A8</f>
        <v/>
      </c>
      <c r="N29" s="124" t="str">
        <f>A9</f>
        <v/>
      </c>
      <c r="O29" s="124" t="str">
        <f>A10</f>
        <v/>
      </c>
      <c r="P29" s="124" t="str">
        <f>A11</f>
        <v/>
      </c>
      <c r="Q29" s="255"/>
      <c r="R29" s="255"/>
      <c r="S29" s="255"/>
      <c r="T29" s="61"/>
      <c r="U29" s="61"/>
    </row>
    <row r="30" spans="1:24">
      <c r="H30" s="64" t="s">
        <v>260</v>
      </c>
      <c r="I30" s="267">
        <f>$B$4*$C$4</f>
        <v>0</v>
      </c>
      <c r="J30" s="267">
        <f>$B$5*$L$23</f>
        <v>0</v>
      </c>
      <c r="K30" s="267">
        <f>B13*C13</f>
        <v>0</v>
      </c>
      <c r="L30" s="267">
        <f>B14*C14</f>
        <v>0</v>
      </c>
      <c r="M30" s="267">
        <f>$B$8*C$8</f>
        <v>0</v>
      </c>
      <c r="N30" s="267">
        <f>B$9*$P$23</f>
        <v>0</v>
      </c>
      <c r="O30" s="267">
        <f>B17*C17</f>
        <v>0</v>
      </c>
      <c r="P30" s="267">
        <f>$B$11*$C$11</f>
        <v>0</v>
      </c>
      <c r="Q30" s="255"/>
      <c r="R30" s="255"/>
      <c r="S30" s="255"/>
      <c r="T30" s="61"/>
      <c r="U30" s="61"/>
    </row>
    <row r="31" spans="1:24">
      <c r="H31" s="65" t="s">
        <v>46</v>
      </c>
      <c r="I31" s="267">
        <f>$B$4*$E$4</f>
        <v>0</v>
      </c>
      <c r="J31" s="267">
        <f>$B$5*E5</f>
        <v>0</v>
      </c>
      <c r="K31" s="268">
        <f>$B$6*$E$6</f>
        <v>0</v>
      </c>
      <c r="L31" s="268">
        <f>$B$7*$E$7</f>
        <v>0</v>
      </c>
      <c r="M31" s="268">
        <f>$B$8*$E$8</f>
        <v>0</v>
      </c>
      <c r="N31" s="268">
        <f>B$9*$E$9</f>
        <v>0</v>
      </c>
      <c r="O31" s="268">
        <f>B$10*E$10</f>
        <v>0</v>
      </c>
      <c r="P31" s="267">
        <f>B$11*$E$11</f>
        <v>0</v>
      </c>
      <c r="Q31" s="255"/>
      <c r="R31" s="255"/>
      <c r="S31" s="255"/>
      <c r="T31" s="61"/>
      <c r="U31" s="61"/>
    </row>
    <row r="32" spans="1:24" ht="12" thickBot="1">
      <c r="C32" s="54"/>
      <c r="D32" s="54"/>
      <c r="E32" s="54"/>
      <c r="H32" s="66" t="s">
        <v>34</v>
      </c>
      <c r="I32" s="271">
        <f t="shared" ref="I32:P32" si="4">I30+I31</f>
        <v>0</v>
      </c>
      <c r="J32" s="271">
        <f t="shared" si="4"/>
        <v>0</v>
      </c>
      <c r="K32" s="271">
        <f t="shared" si="4"/>
        <v>0</v>
      </c>
      <c r="L32" s="271">
        <f t="shared" si="4"/>
        <v>0</v>
      </c>
      <c r="M32" s="271">
        <f t="shared" si="4"/>
        <v>0</v>
      </c>
      <c r="N32" s="271">
        <f t="shared" si="4"/>
        <v>0</v>
      </c>
      <c r="O32" s="271">
        <f t="shared" si="4"/>
        <v>0</v>
      </c>
      <c r="P32" s="272">
        <f t="shared" si="4"/>
        <v>0</v>
      </c>
      <c r="Q32" s="67"/>
      <c r="R32" s="67"/>
      <c r="S32" s="67"/>
      <c r="T32" s="61"/>
      <c r="U32" s="61"/>
      <c r="V32" s="54"/>
      <c r="X32" s="54"/>
    </row>
    <row r="33" spans="5:22" ht="12" thickTop="1">
      <c r="E33" s="55"/>
      <c r="H33" s="61"/>
      <c r="I33" s="61"/>
      <c r="J33" s="61"/>
      <c r="K33" s="61"/>
      <c r="L33" s="61"/>
      <c r="M33" s="61"/>
      <c r="N33" s="61"/>
      <c r="O33" s="61"/>
      <c r="P33" s="61"/>
      <c r="Q33" s="61"/>
      <c r="R33" s="61"/>
      <c r="S33" s="61"/>
      <c r="T33" s="61"/>
      <c r="U33" s="61"/>
    </row>
    <row r="34" spans="5:22">
      <c r="H34" s="266" t="s">
        <v>175</v>
      </c>
      <c r="I34" s="273">
        <f>B4/10</f>
        <v>0</v>
      </c>
      <c r="J34" s="273">
        <f>B5/10</f>
        <v>0</v>
      </c>
      <c r="K34" s="273">
        <f>B6/10</f>
        <v>0</v>
      </c>
      <c r="L34" s="273">
        <f>B7/10</f>
        <v>0</v>
      </c>
      <c r="M34" s="273">
        <f>B8/10</f>
        <v>0</v>
      </c>
      <c r="N34" s="273">
        <f>B9/10</f>
        <v>0</v>
      </c>
      <c r="O34" s="273">
        <f>B10/10</f>
        <v>0</v>
      </c>
      <c r="P34" s="273">
        <f>B11/10</f>
        <v>0</v>
      </c>
      <c r="Q34" s="274"/>
      <c r="R34" s="70"/>
      <c r="S34" s="70">
        <f>B15-S27</f>
        <v>0</v>
      </c>
      <c r="T34" s="61"/>
      <c r="U34" s="61"/>
    </row>
    <row r="35" spans="5:22">
      <c r="H35" s="68"/>
      <c r="I35" s="68"/>
      <c r="J35" s="68"/>
      <c r="K35" s="68"/>
      <c r="L35" s="68"/>
      <c r="M35" s="68"/>
      <c r="N35" s="68"/>
      <c r="O35" s="68"/>
      <c r="P35" s="68"/>
      <c r="Q35" s="68"/>
      <c r="R35" s="69"/>
      <c r="S35" s="69"/>
      <c r="T35" s="61"/>
      <c r="U35" s="61"/>
    </row>
    <row r="36" spans="5:22" ht="12" thickBot="1">
      <c r="H36" s="71" t="s">
        <v>44</v>
      </c>
      <c r="I36" s="72"/>
      <c r="J36" s="69"/>
      <c r="K36" s="73"/>
      <c r="L36" s="73"/>
      <c r="M36" s="73"/>
      <c r="N36" s="73"/>
      <c r="O36" s="73"/>
      <c r="P36" s="73"/>
      <c r="Q36" s="73"/>
      <c r="R36" s="73"/>
      <c r="S36" s="74">
        <f>S27+S34</f>
        <v>0</v>
      </c>
      <c r="T36" s="67"/>
      <c r="U36" s="75"/>
      <c r="V36" s="54"/>
    </row>
    <row r="37" spans="5:22">
      <c r="E37" s="54"/>
      <c r="H37" s="61"/>
      <c r="I37" s="61"/>
      <c r="J37" s="61"/>
      <c r="K37" s="61"/>
      <c r="L37" s="61"/>
      <c r="M37" s="61"/>
      <c r="N37" s="61"/>
      <c r="O37" s="61"/>
      <c r="P37" s="61"/>
      <c r="Q37" s="61"/>
      <c r="R37" s="61"/>
      <c r="S37" s="61"/>
      <c r="T37" s="61"/>
      <c r="U37" s="67"/>
    </row>
    <row r="38" spans="5:22">
      <c r="H38" s="61"/>
      <c r="I38" s="67"/>
      <c r="J38" s="61"/>
      <c r="K38" s="61"/>
      <c r="L38" s="61"/>
      <c r="M38" s="61"/>
      <c r="N38" s="61"/>
      <c r="O38" s="61"/>
      <c r="P38" s="61"/>
      <c r="Q38" s="61"/>
      <c r="R38" s="61"/>
      <c r="S38" s="75"/>
      <c r="T38" s="61"/>
      <c r="U38" s="61"/>
    </row>
    <row r="39" spans="5:22">
      <c r="H39" s="61"/>
      <c r="I39" s="67"/>
      <c r="J39" s="61"/>
      <c r="K39" s="61"/>
      <c r="L39" s="61"/>
      <c r="M39" s="61"/>
      <c r="N39" s="61"/>
      <c r="O39" s="61"/>
      <c r="P39" s="61"/>
      <c r="Q39" s="61"/>
      <c r="R39" s="61"/>
      <c r="S39" s="61"/>
      <c r="T39" s="61"/>
      <c r="U39" s="61"/>
    </row>
    <row r="40" spans="5:22">
      <c r="H40" s="61"/>
      <c r="I40" s="67"/>
      <c r="J40" s="61"/>
      <c r="K40" s="61"/>
      <c r="L40" s="61"/>
      <c r="M40" s="61"/>
      <c r="N40" s="61"/>
      <c r="O40" s="61"/>
      <c r="P40" s="61"/>
      <c r="Q40" s="61"/>
      <c r="R40" s="61"/>
      <c r="S40" s="61"/>
      <c r="T40" s="61"/>
      <c r="U40" s="67"/>
      <c r="V40" s="54"/>
    </row>
    <row r="41" spans="5:22">
      <c r="H41" s="61"/>
      <c r="I41" s="61"/>
      <c r="J41" s="61"/>
      <c r="K41" s="61"/>
      <c r="L41" s="61"/>
      <c r="M41" s="61"/>
      <c r="N41" s="61"/>
      <c r="O41" s="61"/>
      <c r="P41" s="61"/>
      <c r="Q41" s="61"/>
      <c r="R41" s="61"/>
      <c r="S41" s="61"/>
      <c r="T41" s="61"/>
      <c r="U41" s="67"/>
    </row>
    <row r="42" spans="5:22">
      <c r="H42" s="61"/>
      <c r="I42" s="61"/>
      <c r="J42" s="61"/>
      <c r="K42" s="61"/>
      <c r="L42" s="61"/>
      <c r="M42" s="61"/>
      <c r="N42" s="61"/>
      <c r="O42" s="61"/>
      <c r="P42" s="61"/>
      <c r="Q42" s="61"/>
      <c r="R42" s="61"/>
      <c r="S42" s="61"/>
      <c r="T42" s="61"/>
      <c r="U42" s="67"/>
    </row>
    <row r="43" spans="5:22">
      <c r="S43" s="54"/>
    </row>
  </sheetData>
  <dataValidations count="2">
    <dataValidation type="list" allowBlank="1" showInputMessage="1" showErrorMessage="1" sqref="D4:D13" xr:uid="{5187A4DB-3E7F-4B12-BD0E-4D125EE9BB6F}">
      <formula1>"0%, 15%"</formula1>
    </dataValidation>
    <dataValidation type="list" allowBlank="1" showInputMessage="1" showErrorMessage="1" sqref="C4:C13" xr:uid="{5F7EC827-7B9B-4259-888B-15551D861033}">
      <formula1>"45%, 100%"</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5B420-BDF2-495A-A478-9A3308C38A80}">
  <sheetPr>
    <tabColor rgb="FFFF0000"/>
  </sheetPr>
  <dimension ref="B5:E17"/>
  <sheetViews>
    <sheetView workbookViewId="0">
      <selection sqref="A1:XFD1048576"/>
    </sheetView>
  </sheetViews>
  <sheetFormatPr defaultColWidth="9" defaultRowHeight="11.25"/>
  <cols>
    <col min="1" max="1" width="9" style="77"/>
    <col min="2" max="2" width="44.625" style="77" customWidth="1"/>
    <col min="3" max="3" width="15.875" style="77" customWidth="1"/>
    <col min="4" max="4" width="17.5" style="77" customWidth="1"/>
    <col min="5" max="5" width="18.75" style="77" customWidth="1"/>
    <col min="6" max="16384" width="9" style="77"/>
  </cols>
  <sheetData>
    <row r="5" spans="2:5" ht="22.5">
      <c r="C5" s="77" t="s">
        <v>72</v>
      </c>
      <c r="D5" s="77" t="s">
        <v>89</v>
      </c>
      <c r="E5" s="77" t="s">
        <v>90</v>
      </c>
    </row>
    <row r="7" spans="2:5">
      <c r="B7" s="77" t="s">
        <v>64</v>
      </c>
      <c r="C7" s="95">
        <v>0.7</v>
      </c>
      <c r="D7" s="95">
        <v>0.45</v>
      </c>
      <c r="E7" s="95">
        <v>0.6</v>
      </c>
    </row>
    <row r="8" spans="2:5">
      <c r="B8" s="77" t="s">
        <v>36</v>
      </c>
      <c r="C8" s="95">
        <v>0.6</v>
      </c>
      <c r="D8" s="95">
        <v>0.35</v>
      </c>
      <c r="E8" s="95">
        <v>0.5</v>
      </c>
    </row>
    <row r="9" spans="2:5">
      <c r="B9" s="77" t="s">
        <v>35</v>
      </c>
      <c r="C9" s="95">
        <v>0.5</v>
      </c>
      <c r="D9" s="95">
        <v>0.25</v>
      </c>
      <c r="E9" s="95">
        <v>0.4</v>
      </c>
    </row>
    <row r="10" spans="2:5" ht="22.5">
      <c r="B10" s="77" t="s">
        <v>37</v>
      </c>
      <c r="C10" s="95">
        <v>0.7</v>
      </c>
      <c r="D10" s="95">
        <v>0.6</v>
      </c>
      <c r="E10" s="95">
        <v>0.6</v>
      </c>
    </row>
    <row r="14" spans="2:5">
      <c r="B14" s="294" t="s">
        <v>281</v>
      </c>
    </row>
    <row r="15" spans="2:5">
      <c r="B15" s="294" t="s">
        <v>282</v>
      </c>
    </row>
    <row r="16" spans="2:5">
      <c r="B16" s="77" t="s">
        <v>283</v>
      </c>
    </row>
    <row r="17" spans="2:2">
      <c r="B17" s="77" t="s">
        <v>275</v>
      </c>
    </row>
  </sheetData>
  <sheetProtection algorithmName="SHA-512" hashValue="rlUu7R04pEX7qi3WCJyXxIqwbfRxnyiYIvOy05QbeWry/PSuTYorPi/EV9lK/ISnWNQaJpUM7o7fu7GSUrTTQg==" saltValue="LuPRUNyW1YmxGYHficqe4g==" spinCount="100000" sheet="1" objects="1" scenarios="1" selectLockedCells="1"/>
  <phoneticPr fontId="2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Blad4">
    <tabColor rgb="FFFDF3A5"/>
    <pageSetUpPr fitToPage="1"/>
  </sheetPr>
  <dimension ref="A1:N109"/>
  <sheetViews>
    <sheetView zoomScale="85" zoomScaleNormal="85" workbookViewId="0">
      <selection activeCell="C3" sqref="C3"/>
    </sheetView>
  </sheetViews>
  <sheetFormatPr defaultColWidth="10.875" defaultRowHeight="15.6" customHeight="1"/>
  <cols>
    <col min="1" max="1" width="4.75" style="25" customWidth="1"/>
    <col min="2" max="2" width="41" style="4" customWidth="1"/>
    <col min="3" max="3" width="44.625" style="4" customWidth="1"/>
    <col min="4" max="4" width="32.375" style="4" customWidth="1"/>
    <col min="5" max="5" width="44.75" style="5" customWidth="1"/>
    <col min="6" max="6" width="36.75" style="14" customWidth="1"/>
    <col min="7" max="7" width="25.625" style="27" customWidth="1"/>
    <col min="8" max="8" width="28.75" style="14" customWidth="1"/>
    <col min="9" max="14" width="43" style="14" customWidth="1"/>
    <col min="15" max="16384" width="10.875" style="4"/>
  </cols>
  <sheetData>
    <row r="1" spans="1:14" s="44" customFormat="1" ht="45.75" customHeight="1">
      <c r="A1" s="43"/>
      <c r="B1" s="342" t="s">
        <v>292</v>
      </c>
      <c r="E1" s="45"/>
      <c r="G1" s="46"/>
    </row>
    <row r="2" spans="1:14" s="44" customFormat="1" ht="15.6" customHeight="1" thickBot="1">
      <c r="A2" s="24" t="s">
        <v>0</v>
      </c>
      <c r="B2" s="343" t="s">
        <v>66</v>
      </c>
      <c r="C2" s="344"/>
      <c r="D2" s="344"/>
      <c r="E2" s="45"/>
      <c r="G2" s="46"/>
    </row>
    <row r="3" spans="1:14" s="2" customFormat="1" ht="38.25" customHeight="1">
      <c r="A3" s="23"/>
      <c r="B3" s="130" t="s">
        <v>63</v>
      </c>
      <c r="C3" s="128"/>
      <c r="D3" s="276"/>
      <c r="E3" s="12"/>
      <c r="F3" s="7"/>
      <c r="G3" s="13"/>
      <c r="H3" s="7"/>
      <c r="I3" s="7"/>
      <c r="J3" s="7"/>
      <c r="K3" s="7"/>
      <c r="L3" s="7"/>
      <c r="M3" s="7"/>
      <c r="N3" s="7"/>
    </row>
    <row r="4" spans="1:14" s="2" customFormat="1" ht="31.5" customHeight="1">
      <c r="A4" s="23"/>
      <c r="B4" s="131" t="s">
        <v>65</v>
      </c>
      <c r="C4" s="129"/>
      <c r="D4" s="79"/>
      <c r="E4" s="12"/>
      <c r="F4" s="7"/>
      <c r="G4" s="13"/>
      <c r="H4" s="7"/>
      <c r="I4" s="7"/>
      <c r="J4" s="7"/>
      <c r="K4" s="7"/>
      <c r="L4" s="7"/>
      <c r="M4" s="7"/>
      <c r="N4" s="7"/>
    </row>
    <row r="5" spans="1:14" s="2" customFormat="1" ht="38.25">
      <c r="A5" s="23"/>
      <c r="B5" s="132" t="s">
        <v>87</v>
      </c>
      <c r="C5" s="129"/>
      <c r="D5" s="277" t="str">
        <f>IF(C5="", "Maximum subsidy percentage can not be calculated without the answer to this question","")</f>
        <v>Maximum subsidy percentage can not be calculated without the answer to this question</v>
      </c>
      <c r="E5" s="12"/>
      <c r="F5" s="7"/>
      <c r="G5" s="13"/>
      <c r="H5" s="7"/>
      <c r="I5" s="7"/>
      <c r="J5" s="7"/>
      <c r="K5" s="7"/>
      <c r="L5" s="7"/>
      <c r="M5" s="7"/>
      <c r="N5" s="7"/>
    </row>
    <row r="6" spans="1:14" s="2" customFormat="1" ht="24.95" customHeight="1" thickBot="1">
      <c r="A6" s="23"/>
      <c r="B6" s="133" t="s">
        <v>71</v>
      </c>
      <c r="C6" s="214" t="str">
        <f>IF(C10="","",IF(C11="","no", "yes"))</f>
        <v/>
      </c>
      <c r="D6" s="79"/>
      <c r="E6" s="12"/>
      <c r="F6" s="7"/>
      <c r="G6" s="13"/>
      <c r="H6" s="7"/>
      <c r="I6" s="7"/>
      <c r="J6" s="7"/>
      <c r="K6" s="7"/>
      <c r="L6" s="7"/>
      <c r="M6" s="7"/>
      <c r="N6" s="7"/>
    </row>
    <row r="7" spans="1:14" s="7" customFormat="1" ht="24.95" customHeight="1">
      <c r="A7" s="23"/>
      <c r="B7" s="8"/>
      <c r="C7" s="9"/>
      <c r="D7" s="9"/>
      <c r="E7" s="12"/>
      <c r="G7" s="13"/>
    </row>
    <row r="8" spans="1:14" s="1" customFormat="1" ht="24.95" customHeight="1" thickBot="1">
      <c r="A8" s="24" t="s">
        <v>1</v>
      </c>
      <c r="B8" s="343" t="s">
        <v>60</v>
      </c>
      <c r="C8" s="344"/>
      <c r="D8" s="344"/>
      <c r="E8" s="12"/>
      <c r="F8" s="15"/>
      <c r="G8" s="36"/>
      <c r="H8" s="15"/>
      <c r="I8" s="15"/>
      <c r="J8" s="15"/>
      <c r="K8" s="15"/>
      <c r="L8" s="15"/>
      <c r="M8" s="15"/>
      <c r="N8" s="15"/>
    </row>
    <row r="9" spans="1:14" s="6" customFormat="1" ht="49.5" customHeight="1">
      <c r="A9" s="23"/>
      <c r="B9" s="88" t="s">
        <v>60</v>
      </c>
      <c r="C9" s="89" t="s">
        <v>61</v>
      </c>
      <c r="D9" s="92" t="s">
        <v>68</v>
      </c>
      <c r="E9" s="90" t="s">
        <v>85</v>
      </c>
      <c r="F9" s="17"/>
      <c r="G9" s="37"/>
      <c r="H9" s="17"/>
      <c r="I9" s="17"/>
      <c r="J9" s="17"/>
      <c r="K9" s="17"/>
      <c r="L9" s="17"/>
      <c r="M9" s="17"/>
      <c r="N9" s="17"/>
    </row>
    <row r="10" spans="1:14" s="1" customFormat="1" ht="23.25" customHeight="1">
      <c r="A10" s="22"/>
      <c r="B10" s="275" t="s">
        <v>137</v>
      </c>
      <c r="C10" s="134"/>
      <c r="D10" s="87"/>
      <c r="E10" s="93"/>
      <c r="F10" s="36"/>
      <c r="G10" s="15"/>
      <c r="H10" s="15"/>
      <c r="I10" s="15"/>
      <c r="J10" s="15"/>
      <c r="K10" s="15"/>
      <c r="L10" s="15"/>
      <c r="M10" s="15"/>
    </row>
    <row r="11" spans="1:14" s="1" customFormat="1" ht="23.25" customHeight="1">
      <c r="A11" s="22"/>
      <c r="B11" s="275" t="s">
        <v>130</v>
      </c>
      <c r="C11" s="134"/>
      <c r="D11" s="87"/>
      <c r="E11" s="93"/>
      <c r="F11" s="15"/>
      <c r="G11" s="36"/>
      <c r="H11" s="15"/>
      <c r="I11" s="15"/>
      <c r="J11" s="15"/>
      <c r="K11" s="15"/>
      <c r="L11" s="15"/>
      <c r="M11" s="15"/>
      <c r="N11" s="15"/>
    </row>
    <row r="12" spans="1:14" s="1" customFormat="1" ht="23.25" customHeight="1">
      <c r="A12" s="22"/>
      <c r="B12" s="275" t="s">
        <v>131</v>
      </c>
      <c r="C12" s="134"/>
      <c r="D12" s="87"/>
      <c r="E12" s="93"/>
      <c r="F12" s="15"/>
      <c r="G12" s="36"/>
      <c r="H12" s="15"/>
      <c r="I12" s="15"/>
      <c r="J12" s="15"/>
      <c r="K12" s="15"/>
      <c r="L12" s="15"/>
      <c r="M12" s="15"/>
      <c r="N12" s="15"/>
    </row>
    <row r="13" spans="1:14" s="1" customFormat="1" ht="23.25" customHeight="1">
      <c r="A13" s="22"/>
      <c r="B13" s="275" t="s">
        <v>132</v>
      </c>
      <c r="C13" s="134"/>
      <c r="D13" s="87"/>
      <c r="E13" s="93"/>
      <c r="F13" s="15"/>
      <c r="G13" s="36"/>
      <c r="H13" s="15"/>
      <c r="I13" s="15"/>
      <c r="J13" s="15"/>
      <c r="K13" s="15"/>
      <c r="L13" s="15"/>
      <c r="M13" s="15"/>
      <c r="N13" s="15"/>
    </row>
    <row r="14" spans="1:14" s="1" customFormat="1" ht="23.25" customHeight="1">
      <c r="A14" s="22"/>
      <c r="B14" s="275" t="s">
        <v>133</v>
      </c>
      <c r="C14" s="134"/>
      <c r="D14" s="87"/>
      <c r="E14" s="93"/>
      <c r="F14" s="15"/>
      <c r="G14" s="36"/>
      <c r="H14" s="15"/>
      <c r="I14" s="15"/>
      <c r="J14" s="15"/>
      <c r="K14" s="15"/>
      <c r="L14" s="15"/>
      <c r="M14" s="15"/>
      <c r="N14" s="15"/>
    </row>
    <row r="15" spans="1:14" s="1" customFormat="1" ht="23.25" customHeight="1">
      <c r="A15" s="22"/>
      <c r="B15" s="275" t="s">
        <v>134</v>
      </c>
      <c r="C15" s="134"/>
      <c r="D15" s="87"/>
      <c r="E15" s="93"/>
      <c r="F15" s="15"/>
      <c r="G15" s="36"/>
      <c r="H15" s="15"/>
      <c r="I15" s="15"/>
      <c r="J15" s="15"/>
      <c r="K15" s="15"/>
      <c r="L15" s="15"/>
      <c r="M15" s="15"/>
      <c r="N15" s="15"/>
    </row>
    <row r="16" spans="1:14" s="1" customFormat="1" ht="23.25" customHeight="1">
      <c r="A16" s="22"/>
      <c r="B16" s="275" t="s">
        <v>135</v>
      </c>
      <c r="C16" s="134"/>
      <c r="D16" s="87"/>
      <c r="E16" s="93"/>
      <c r="F16" s="15"/>
      <c r="G16" s="36"/>
      <c r="H16" s="15"/>
      <c r="I16" s="15"/>
      <c r="J16" s="15"/>
      <c r="K16" s="15"/>
      <c r="L16" s="15"/>
      <c r="M16" s="15"/>
      <c r="N16" s="15"/>
    </row>
    <row r="17" spans="1:14" s="1" customFormat="1" ht="23.25" customHeight="1">
      <c r="A17" s="22"/>
      <c r="B17" s="275" t="s">
        <v>136</v>
      </c>
      <c r="C17" s="134"/>
      <c r="D17" s="87"/>
      <c r="E17" s="93"/>
      <c r="F17" s="15"/>
      <c r="G17" s="36"/>
      <c r="H17" s="15"/>
      <c r="I17" s="15"/>
      <c r="J17" s="15"/>
      <c r="K17" s="15"/>
      <c r="L17" s="15"/>
      <c r="M17" s="15"/>
      <c r="N17" s="15"/>
    </row>
    <row r="18" spans="1:14" s="2" customFormat="1" ht="15.6" customHeight="1">
      <c r="A18" s="23"/>
      <c r="B18" s="7"/>
      <c r="C18" s="7"/>
      <c r="D18" s="7"/>
      <c r="E18" s="12"/>
      <c r="F18" s="7"/>
      <c r="G18" s="13"/>
      <c r="H18" s="7"/>
      <c r="I18" s="7"/>
      <c r="J18" s="7"/>
      <c r="K18" s="7"/>
      <c r="L18" s="7"/>
      <c r="M18" s="7"/>
      <c r="N18" s="7"/>
    </row>
    <row r="19" spans="1:14" ht="15.6" customHeight="1">
      <c r="B19" s="44"/>
      <c r="C19" s="44"/>
      <c r="D19" s="44"/>
      <c r="E19" s="45"/>
    </row>
    <row r="20" spans="1:14" ht="15.6" customHeight="1">
      <c r="B20" s="44"/>
      <c r="C20" s="44"/>
      <c r="D20" s="44"/>
      <c r="E20" s="45"/>
    </row>
    <row r="21" spans="1:14" ht="15.6" customHeight="1">
      <c r="B21" s="44"/>
      <c r="C21" s="44"/>
      <c r="D21" s="44"/>
      <c r="E21" s="45"/>
    </row>
    <row r="22" spans="1:14" ht="15.6" customHeight="1">
      <c r="B22" s="44"/>
      <c r="C22" s="44"/>
      <c r="D22" s="44"/>
      <c r="E22" s="45"/>
    </row>
    <row r="23" spans="1:14" ht="15.6" customHeight="1">
      <c r="B23" s="44"/>
      <c r="C23" s="44"/>
      <c r="D23" s="44"/>
      <c r="E23" s="45"/>
    </row>
    <row r="24" spans="1:14" ht="15.6" customHeight="1">
      <c r="B24" s="44"/>
      <c r="C24" s="44"/>
      <c r="D24" s="44"/>
      <c r="E24" s="45"/>
    </row>
    <row r="25" spans="1:14" ht="15.6" customHeight="1">
      <c r="B25" s="44"/>
      <c r="C25" s="44"/>
      <c r="D25" s="44"/>
      <c r="E25" s="45"/>
    </row>
    <row r="26" spans="1:14" ht="15.6" customHeight="1">
      <c r="B26" s="44"/>
      <c r="C26" s="44"/>
      <c r="D26" s="44"/>
      <c r="E26" s="45"/>
    </row>
    <row r="27" spans="1:14" ht="15.6" customHeight="1">
      <c r="B27" s="44"/>
      <c r="C27" s="44"/>
      <c r="D27" s="44"/>
      <c r="E27" s="45"/>
    </row>
    <row r="28" spans="1:14" ht="15.6" customHeight="1">
      <c r="B28" s="44"/>
      <c r="C28" s="44"/>
      <c r="D28" s="44"/>
      <c r="E28" s="45"/>
    </row>
    <row r="29" spans="1:14" ht="15.6" customHeight="1">
      <c r="B29" s="44"/>
      <c r="C29" s="44"/>
      <c r="D29" s="44"/>
      <c r="E29" s="45"/>
    </row>
    <row r="30" spans="1:14" ht="15.6" customHeight="1">
      <c r="B30" s="44"/>
      <c r="C30" s="44"/>
      <c r="D30" s="44"/>
      <c r="E30" s="45"/>
    </row>
    <row r="31" spans="1:14" ht="15.6" customHeight="1">
      <c r="B31" s="44"/>
      <c r="C31" s="44"/>
      <c r="D31" s="44"/>
      <c r="E31" s="45"/>
    </row>
    <row r="32" spans="1:14" ht="15.6" customHeight="1">
      <c r="B32" s="44"/>
      <c r="C32" s="44"/>
      <c r="D32" s="44"/>
      <c r="E32" s="45"/>
    </row>
    <row r="33" spans="2:5" ht="15.6" customHeight="1">
      <c r="B33" s="44"/>
      <c r="C33" s="44"/>
      <c r="D33" s="44"/>
      <c r="E33" s="45"/>
    </row>
    <row r="34" spans="2:5" ht="15.6" customHeight="1">
      <c r="B34" s="44"/>
      <c r="C34" s="44"/>
      <c r="D34" s="44"/>
      <c r="E34" s="45"/>
    </row>
    <row r="35" spans="2:5" ht="15.6" customHeight="1">
      <c r="B35" s="44"/>
      <c r="C35" s="44"/>
      <c r="D35" s="44"/>
      <c r="E35" s="45"/>
    </row>
    <row r="36" spans="2:5" ht="15.6" customHeight="1">
      <c r="B36" s="44"/>
      <c r="C36" s="44"/>
      <c r="D36" s="44"/>
      <c r="E36" s="45"/>
    </row>
    <row r="37" spans="2:5" ht="15.6" customHeight="1">
      <c r="B37" s="44"/>
      <c r="C37" s="44"/>
      <c r="D37" s="44"/>
      <c r="E37" s="45"/>
    </row>
    <row r="38" spans="2:5" ht="15.6" customHeight="1">
      <c r="B38" s="44"/>
      <c r="C38" s="44"/>
      <c r="D38" s="44"/>
      <c r="E38" s="45"/>
    </row>
    <row r="39" spans="2:5" ht="15.6" customHeight="1">
      <c r="B39" s="44"/>
      <c r="C39" s="44"/>
      <c r="D39" s="44"/>
      <c r="E39" s="45"/>
    </row>
    <row r="40" spans="2:5" ht="15.6" customHeight="1">
      <c r="B40" s="44"/>
      <c r="C40" s="44"/>
      <c r="D40" s="44"/>
      <c r="E40" s="45"/>
    </row>
    <row r="41" spans="2:5" ht="15.6" customHeight="1">
      <c r="B41" s="44"/>
      <c r="C41" s="44"/>
      <c r="D41" s="44"/>
      <c r="E41" s="45"/>
    </row>
    <row r="42" spans="2:5" ht="15.6" customHeight="1">
      <c r="B42" s="44"/>
      <c r="C42" s="44"/>
      <c r="D42" s="44"/>
      <c r="E42" s="45"/>
    </row>
    <row r="43" spans="2:5" ht="15.6" customHeight="1">
      <c r="B43" s="44"/>
      <c r="C43" s="44"/>
      <c r="D43" s="44"/>
      <c r="E43" s="45"/>
    </row>
    <row r="44" spans="2:5" ht="15.6" customHeight="1">
      <c r="B44" s="44"/>
      <c r="C44" s="44"/>
      <c r="D44" s="44"/>
      <c r="E44" s="45"/>
    </row>
    <row r="45" spans="2:5" ht="15.6" customHeight="1">
      <c r="B45" s="44"/>
      <c r="C45" s="44"/>
      <c r="D45" s="44"/>
      <c r="E45" s="45"/>
    </row>
    <row r="46" spans="2:5" ht="15.6" customHeight="1">
      <c r="B46" s="44"/>
      <c r="C46" s="44"/>
      <c r="D46" s="44"/>
      <c r="E46" s="45"/>
    </row>
    <row r="47" spans="2:5" ht="15.6" customHeight="1">
      <c r="B47" s="44"/>
      <c r="C47" s="44"/>
      <c r="D47" s="44"/>
      <c r="E47" s="45"/>
    </row>
    <row r="48" spans="2:5" ht="15.6" customHeight="1">
      <c r="B48" s="44"/>
      <c r="C48" s="44"/>
      <c r="D48" s="44"/>
      <c r="E48" s="45"/>
    </row>
    <row r="49" spans="2:5" ht="15.6" customHeight="1">
      <c r="B49" s="44"/>
      <c r="C49" s="44"/>
      <c r="D49" s="44"/>
      <c r="E49" s="45"/>
    </row>
    <row r="50" spans="2:5" ht="15.6" customHeight="1">
      <c r="B50" s="44"/>
      <c r="C50" s="44"/>
      <c r="D50" s="44"/>
      <c r="E50" s="45"/>
    </row>
    <row r="51" spans="2:5" ht="15.6" customHeight="1">
      <c r="B51" s="44"/>
      <c r="C51" s="44"/>
      <c r="D51" s="44"/>
      <c r="E51" s="45"/>
    </row>
    <row r="52" spans="2:5" ht="15.6" customHeight="1">
      <c r="B52" s="44"/>
      <c r="C52" s="44"/>
      <c r="D52" s="44"/>
      <c r="E52" s="45"/>
    </row>
    <row r="53" spans="2:5" ht="15.6" customHeight="1">
      <c r="B53" s="44"/>
      <c r="C53" s="44"/>
      <c r="D53" s="44"/>
      <c r="E53" s="45"/>
    </row>
    <row r="54" spans="2:5" ht="15.6" customHeight="1">
      <c r="B54" s="44"/>
      <c r="C54" s="44"/>
      <c r="D54" s="44"/>
      <c r="E54" s="45"/>
    </row>
    <row r="55" spans="2:5" ht="15.6" customHeight="1">
      <c r="B55" s="44"/>
      <c r="C55" s="44"/>
      <c r="D55" s="44"/>
      <c r="E55" s="45"/>
    </row>
    <row r="56" spans="2:5" ht="15.6" customHeight="1">
      <c r="B56" s="44"/>
      <c r="C56" s="44"/>
      <c r="D56" s="44"/>
      <c r="E56" s="45"/>
    </row>
    <row r="57" spans="2:5" ht="15.6" customHeight="1">
      <c r="B57" s="44"/>
      <c r="C57" s="44"/>
      <c r="D57" s="44"/>
      <c r="E57" s="45"/>
    </row>
    <row r="58" spans="2:5" ht="15.6" customHeight="1">
      <c r="B58" s="44"/>
      <c r="C58" s="44"/>
      <c r="D58" s="44"/>
      <c r="E58" s="45"/>
    </row>
    <row r="59" spans="2:5" ht="15.6" customHeight="1">
      <c r="B59" s="44"/>
      <c r="C59" s="44"/>
      <c r="D59" s="44"/>
      <c r="E59" s="45"/>
    </row>
    <row r="60" spans="2:5" ht="15.6" customHeight="1">
      <c r="B60" s="44"/>
      <c r="C60" s="44"/>
      <c r="D60" s="44"/>
      <c r="E60" s="45"/>
    </row>
    <row r="61" spans="2:5" ht="15.6" customHeight="1">
      <c r="B61" s="44"/>
      <c r="C61" s="44"/>
      <c r="D61" s="44"/>
      <c r="E61" s="45"/>
    </row>
    <row r="62" spans="2:5" ht="15.6" customHeight="1">
      <c r="B62" s="44"/>
      <c r="C62" s="44"/>
      <c r="D62" s="44"/>
      <c r="E62" s="45"/>
    </row>
    <row r="63" spans="2:5" ht="15.6" customHeight="1">
      <c r="B63" s="44"/>
      <c r="C63" s="44"/>
      <c r="D63" s="44"/>
      <c r="E63" s="45"/>
    </row>
    <row r="64" spans="2:5" ht="15.6" customHeight="1">
      <c r="B64" s="44"/>
      <c r="C64" s="44"/>
      <c r="D64" s="44"/>
      <c r="E64" s="45"/>
    </row>
    <row r="65" spans="2:5" ht="15.6" customHeight="1">
      <c r="B65" s="44"/>
      <c r="C65" s="44"/>
      <c r="D65" s="44"/>
      <c r="E65" s="45"/>
    </row>
    <row r="66" spans="2:5" ht="15.6" customHeight="1">
      <c r="B66" s="44"/>
      <c r="C66" s="44"/>
      <c r="D66" s="44"/>
      <c r="E66" s="45"/>
    </row>
    <row r="67" spans="2:5" ht="15.6" customHeight="1">
      <c r="B67" s="44"/>
      <c r="C67" s="44"/>
      <c r="D67" s="44"/>
      <c r="E67" s="45"/>
    </row>
    <row r="68" spans="2:5" ht="15.6" customHeight="1">
      <c r="B68" s="44"/>
      <c r="C68" s="44"/>
      <c r="D68" s="44"/>
      <c r="E68" s="45"/>
    </row>
    <row r="69" spans="2:5" ht="15.6" customHeight="1">
      <c r="B69" s="44"/>
      <c r="C69" s="44"/>
      <c r="D69" s="44"/>
      <c r="E69" s="45"/>
    </row>
    <row r="70" spans="2:5" ht="15.6" customHeight="1">
      <c r="B70" s="44"/>
      <c r="C70" s="44"/>
      <c r="D70" s="44"/>
      <c r="E70" s="45"/>
    </row>
    <row r="71" spans="2:5" ht="15.6" customHeight="1">
      <c r="B71" s="44"/>
      <c r="C71" s="44"/>
      <c r="D71" s="44"/>
      <c r="E71" s="45"/>
    </row>
    <row r="72" spans="2:5" ht="15.6" customHeight="1">
      <c r="B72" s="44"/>
      <c r="C72" s="44"/>
      <c r="D72" s="44"/>
      <c r="E72" s="45"/>
    </row>
    <row r="73" spans="2:5" ht="15.6" customHeight="1">
      <c r="B73" s="44"/>
      <c r="C73" s="44"/>
      <c r="D73" s="44"/>
      <c r="E73" s="45"/>
    </row>
    <row r="74" spans="2:5" ht="15.6" customHeight="1">
      <c r="B74" s="44"/>
      <c r="C74" s="44"/>
      <c r="D74" s="44"/>
      <c r="E74" s="45"/>
    </row>
    <row r="75" spans="2:5" ht="15.6" customHeight="1">
      <c r="B75" s="44"/>
      <c r="C75" s="44"/>
      <c r="D75" s="44"/>
      <c r="E75" s="45"/>
    </row>
    <row r="76" spans="2:5" ht="15.6" customHeight="1">
      <c r="B76" s="44"/>
      <c r="C76" s="44"/>
      <c r="D76" s="44"/>
      <c r="E76" s="45"/>
    </row>
    <row r="77" spans="2:5" ht="15.6" customHeight="1">
      <c r="B77" s="44"/>
      <c r="C77" s="44"/>
      <c r="D77" s="44"/>
      <c r="E77" s="45"/>
    </row>
    <row r="78" spans="2:5" ht="15.6" customHeight="1">
      <c r="B78" s="44"/>
      <c r="C78" s="44"/>
      <c r="D78" s="44"/>
      <c r="E78" s="45"/>
    </row>
    <row r="79" spans="2:5" ht="15.6" customHeight="1">
      <c r="B79" s="44"/>
      <c r="C79" s="44"/>
      <c r="D79" s="44"/>
      <c r="E79" s="45"/>
    </row>
    <row r="80" spans="2:5" ht="15.6" customHeight="1">
      <c r="B80" s="44"/>
      <c r="C80" s="44"/>
      <c r="D80" s="44"/>
      <c r="E80" s="45"/>
    </row>
    <row r="81" spans="2:5" ht="15.6" customHeight="1">
      <c r="B81" s="44"/>
      <c r="C81" s="44"/>
      <c r="D81" s="44"/>
      <c r="E81" s="45"/>
    </row>
    <row r="82" spans="2:5" ht="15.6" customHeight="1">
      <c r="B82" s="44"/>
      <c r="C82" s="44"/>
      <c r="D82" s="44"/>
      <c r="E82" s="45"/>
    </row>
    <row r="83" spans="2:5" ht="15.6" customHeight="1">
      <c r="B83" s="44"/>
      <c r="C83" s="44"/>
      <c r="D83" s="44"/>
      <c r="E83" s="45"/>
    </row>
    <row r="84" spans="2:5" ht="15.6" customHeight="1">
      <c r="B84" s="44"/>
      <c r="C84" s="44"/>
      <c r="D84" s="44"/>
      <c r="E84" s="45"/>
    </row>
    <row r="85" spans="2:5" ht="15.6" customHeight="1">
      <c r="B85" s="44"/>
      <c r="C85" s="44"/>
      <c r="D85" s="44"/>
      <c r="E85" s="45"/>
    </row>
    <row r="86" spans="2:5" ht="15.6" customHeight="1">
      <c r="B86" s="44"/>
      <c r="C86" s="44"/>
      <c r="D86" s="44"/>
      <c r="E86" s="45"/>
    </row>
    <row r="87" spans="2:5" ht="15.6" customHeight="1">
      <c r="B87" s="44"/>
      <c r="C87" s="44"/>
      <c r="D87" s="44"/>
      <c r="E87" s="45"/>
    </row>
    <row r="88" spans="2:5" ht="15.6" customHeight="1">
      <c r="B88" s="44"/>
      <c r="C88" s="44"/>
      <c r="D88" s="44"/>
      <c r="E88" s="45"/>
    </row>
    <row r="89" spans="2:5" ht="15.6" customHeight="1">
      <c r="B89" s="44"/>
      <c r="C89" s="44"/>
      <c r="D89" s="44"/>
      <c r="E89" s="45"/>
    </row>
    <row r="90" spans="2:5" ht="15.6" customHeight="1">
      <c r="B90" s="44"/>
      <c r="C90" s="44"/>
      <c r="D90" s="44"/>
      <c r="E90" s="45"/>
    </row>
    <row r="91" spans="2:5" ht="15.6" customHeight="1">
      <c r="B91" s="44"/>
      <c r="C91" s="44"/>
      <c r="D91" s="44"/>
      <c r="E91" s="45"/>
    </row>
    <row r="92" spans="2:5" ht="15.6" customHeight="1">
      <c r="B92" s="44"/>
      <c r="C92" s="44"/>
      <c r="D92" s="44"/>
      <c r="E92" s="45"/>
    </row>
    <row r="93" spans="2:5" ht="15.6" customHeight="1">
      <c r="B93" s="44"/>
      <c r="C93" s="44"/>
      <c r="D93" s="44"/>
      <c r="E93" s="45"/>
    </row>
    <row r="94" spans="2:5" ht="15.6" customHeight="1">
      <c r="B94" s="44"/>
      <c r="C94" s="44"/>
      <c r="D94" s="44"/>
      <c r="E94" s="45"/>
    </row>
    <row r="95" spans="2:5" ht="15.6" customHeight="1">
      <c r="B95" s="44"/>
      <c r="C95" s="44"/>
      <c r="D95" s="44"/>
      <c r="E95" s="45"/>
    </row>
    <row r="96" spans="2:5" ht="15.6" customHeight="1">
      <c r="B96" s="44"/>
      <c r="C96" s="44"/>
      <c r="D96" s="44"/>
      <c r="E96" s="45"/>
    </row>
    <row r="97" spans="2:5" ht="15.6" customHeight="1">
      <c r="B97" s="44"/>
      <c r="C97" s="44"/>
      <c r="D97" s="44"/>
      <c r="E97" s="45"/>
    </row>
    <row r="98" spans="2:5" ht="15.6" customHeight="1">
      <c r="B98" s="44"/>
      <c r="C98" s="44"/>
      <c r="D98" s="44"/>
      <c r="E98" s="45"/>
    </row>
    <row r="99" spans="2:5" ht="15.6" customHeight="1">
      <c r="B99" s="44"/>
      <c r="C99" s="44"/>
      <c r="D99" s="44"/>
      <c r="E99" s="45"/>
    </row>
    <row r="100" spans="2:5" ht="15.6" customHeight="1">
      <c r="B100" s="44"/>
      <c r="C100" s="44"/>
      <c r="D100" s="44"/>
      <c r="E100" s="45"/>
    </row>
    <row r="101" spans="2:5" ht="15.6" customHeight="1">
      <c r="B101" s="44"/>
      <c r="C101" s="44"/>
      <c r="D101" s="44"/>
      <c r="E101" s="45"/>
    </row>
    <row r="102" spans="2:5" ht="15.6" customHeight="1">
      <c r="B102" s="44"/>
      <c r="C102" s="44"/>
      <c r="D102" s="44"/>
      <c r="E102" s="45"/>
    </row>
    <row r="103" spans="2:5" ht="15.6" customHeight="1">
      <c r="B103" s="44"/>
      <c r="C103" s="44"/>
      <c r="D103" s="44"/>
      <c r="E103" s="45"/>
    </row>
    <row r="104" spans="2:5" ht="15.6" customHeight="1">
      <c r="B104" s="44"/>
      <c r="C104" s="44"/>
      <c r="D104" s="44"/>
      <c r="E104" s="45"/>
    </row>
    <row r="105" spans="2:5" ht="15.6" customHeight="1">
      <c r="B105" s="44"/>
      <c r="C105" s="44"/>
      <c r="D105" s="44"/>
      <c r="E105" s="45"/>
    </row>
    <row r="106" spans="2:5" ht="15.6" customHeight="1">
      <c r="B106" s="44"/>
      <c r="C106" s="44"/>
      <c r="D106" s="44"/>
      <c r="E106" s="45"/>
    </row>
    <row r="107" spans="2:5" ht="15.6" customHeight="1">
      <c r="B107" s="44"/>
      <c r="C107" s="44"/>
      <c r="D107" s="44"/>
      <c r="E107" s="45"/>
    </row>
    <row r="108" spans="2:5" ht="15.6" customHeight="1">
      <c r="B108" s="44"/>
      <c r="C108" s="44"/>
      <c r="D108" s="44"/>
      <c r="E108" s="45"/>
    </row>
    <row r="109" spans="2:5" ht="15.6" customHeight="1">
      <c r="B109" s="44"/>
      <c r="C109" s="44"/>
      <c r="D109" s="44"/>
      <c r="E109" s="45"/>
    </row>
  </sheetData>
  <sheetProtection algorithmName="SHA-512" hashValue="ELwfN66+ze9VTxPUhTBBv7K1rCosiHLV6mHnBIltVncPMMg8Wv0Ys1DVyCncd6HZgEdy+msOkBCxfDnE8V3uNw==" saltValue="uaXPMeR6Yf7zUz8OSnU4FA==" spinCount="100000" sheet="1" selectLockedCells="1"/>
  <mergeCells count="2">
    <mergeCell ref="B8:D8"/>
    <mergeCell ref="B2:D2"/>
  </mergeCells>
  <phoneticPr fontId="0" type="noConversion"/>
  <conditionalFormatting sqref="B2">
    <cfRule type="cellIs" dxfId="68" priority="2" stopIfTrue="1" operator="equal">
      <formula>"Kies eerst uw systematiek voor de berekening van de subsidiabele kosten"</formula>
    </cfRule>
  </conditionalFormatting>
  <conditionalFormatting sqref="B8">
    <cfRule type="cellIs" dxfId="67" priority="3" stopIfTrue="1" operator="equal">
      <formula>"Kies eerst uw systematiek voor de berekening van de subsidiabele kosten"</formula>
    </cfRule>
  </conditionalFormatting>
  <dataValidations xWindow="243" yWindow="478" count="4">
    <dataValidation type="list" allowBlank="1" showInputMessage="1" showErrorMessage="1" errorTitle="Incorrect input" error="Please choose between SME, research organisation or other." sqref="D10:D17" xr:uid="{00000000-0002-0000-0200-000001000000}">
      <formula1>"[Make a choice],Small (including micro) business,Medium-sized business,Large business,Research organisation or non-governmental organisation"</formula1>
    </dataValidation>
    <dataValidation type="list" allowBlank="1" showInputMessage="1" showErrorMessage="1" sqref="C4:D4" xr:uid="{BBCC6771-912C-4B7B-8E32-031621C92AEF}">
      <formula1>"Feasibility study, Pilot project"</formula1>
    </dataValidation>
    <dataValidation type="list" allowBlank="1" showErrorMessage="1" errorTitle="Invalid input" error="Choose between the integral cost system, the payroll costs plus fixed mark-up system or the fixed hourly rate system." sqref="E10:E17" xr:uid="{704A5396-128D-4A27-BF18-55FB6B9555C6}">
      <formula1>"[Make a choice],Integral cost system (with granted permission RVO),Direct payroll costs plus fixed mark-up (50%), Fixed hourly rate system (fixed hourly rate of EUR 65) "</formula1>
    </dataValidation>
    <dataValidation type="list" allowBlank="1" showInputMessage="1" showErrorMessage="1" sqref="C5" xr:uid="{0273F50D-7F10-436F-B49B-EA7D630AFD74}">
      <formula1>"yes,no"</formula1>
    </dataValidation>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A4E7-CAE4-4032-80AE-4BC8834AA067}">
  <sheetPr transitionEvaluation="1">
    <tabColor rgb="FFFDF3A5"/>
    <pageSetUpPr fitToPage="1"/>
  </sheetPr>
  <dimension ref="A1:X109"/>
  <sheetViews>
    <sheetView zoomScale="85" zoomScaleNormal="85" workbookViewId="0">
      <selection activeCell="B11" sqref="B11"/>
    </sheetView>
  </sheetViews>
  <sheetFormatPr defaultColWidth="10.875" defaultRowHeight="15.6" customHeight="1"/>
  <cols>
    <col min="1" max="1" width="4.75" style="22" customWidth="1"/>
    <col min="2" max="2" width="47.75" style="1" customWidth="1"/>
    <col min="3" max="3" width="25.5" style="1" customWidth="1"/>
    <col min="4" max="4" width="28.375" style="1" customWidth="1"/>
    <col min="5" max="5" width="23.875" style="105" customWidth="1"/>
    <col min="6" max="6" width="27" style="1" customWidth="1"/>
    <col min="7" max="7" width="27.625" style="105" customWidth="1"/>
    <col min="8" max="8" width="26.875" style="106" customWidth="1"/>
    <col min="9" max="9" width="35.5" style="15" customWidth="1"/>
    <col min="10" max="10" width="25.625" style="36" customWidth="1"/>
    <col min="11" max="11" width="28.75" style="15" customWidth="1"/>
    <col min="12" max="12" width="43" style="15" hidden="1" customWidth="1"/>
    <col min="13" max="17" width="43" style="15" customWidth="1"/>
    <col min="18" max="16384" width="10.875" style="1"/>
  </cols>
  <sheetData>
    <row r="1" spans="1:17" s="48" customFormat="1" ht="15.6" customHeight="1">
      <c r="A1" s="96"/>
      <c r="E1" s="80"/>
      <c r="G1" s="80"/>
      <c r="H1" s="97"/>
      <c r="J1" s="98"/>
    </row>
    <row r="2" spans="1:17" s="48" customFormat="1" ht="15.6" customHeight="1">
      <c r="A2" s="96"/>
      <c r="E2" s="80"/>
      <c r="G2" s="80"/>
      <c r="H2" s="97"/>
      <c r="J2" s="98"/>
    </row>
    <row r="3" spans="1:17" ht="28.5" customHeight="1">
      <c r="B3" s="339" t="s">
        <v>17</v>
      </c>
      <c r="C3" s="364">
        <f>'Project and applicant details'!C3</f>
        <v>0</v>
      </c>
      <c r="D3" s="364"/>
      <c r="E3" s="365"/>
      <c r="F3" s="15"/>
      <c r="G3" s="16"/>
      <c r="H3" s="12"/>
    </row>
    <row r="4" spans="1:17" ht="28.5" customHeight="1">
      <c r="B4" s="340" t="s">
        <v>62</v>
      </c>
      <c r="C4" s="366">
        <f>'Project and applicant details'!C4</f>
        <v>0</v>
      </c>
      <c r="D4" s="367"/>
      <c r="E4" s="368"/>
      <c r="F4" s="15"/>
      <c r="G4" s="16"/>
      <c r="H4" s="12"/>
    </row>
    <row r="5" spans="1:17" ht="28.5" customHeight="1">
      <c r="B5" s="339" t="str">
        <f>'Project and applicant details'!B10</f>
        <v xml:space="preserve">Lead applicant </v>
      </c>
      <c r="C5" s="369" t="str">
        <f>IF('Project and applicant details'!C10="","",'Project and applicant details'!C10)</f>
        <v/>
      </c>
      <c r="D5" s="369"/>
      <c r="E5" s="370"/>
      <c r="F5" s="15"/>
      <c r="G5" s="16"/>
      <c r="H5" s="12"/>
    </row>
    <row r="6" spans="1:17" s="2" customFormat="1" ht="28.5" customHeight="1">
      <c r="A6" s="23"/>
      <c r="B6" s="339" t="s">
        <v>70</v>
      </c>
      <c r="C6" s="371" t="str">
        <f>IF('Project and applicant details'!D10="","",'Project and applicant details'!D10)</f>
        <v/>
      </c>
      <c r="D6" s="371"/>
      <c r="E6" s="372"/>
      <c r="F6" s="7"/>
      <c r="G6" s="7"/>
      <c r="H6" s="7"/>
      <c r="I6" s="7"/>
      <c r="J6" s="7"/>
      <c r="K6" s="7"/>
      <c r="L6" s="7"/>
      <c r="M6" s="79"/>
    </row>
    <row r="7" spans="1:17" s="7" customFormat="1" ht="39.75" customHeight="1">
      <c r="A7" s="23"/>
      <c r="B7" s="341" t="s">
        <v>69</v>
      </c>
      <c r="C7" s="369" t="str">
        <f>IF('Project and applicant details'!E10="","",'Project and applicant details'!E10)</f>
        <v/>
      </c>
      <c r="D7" s="369"/>
      <c r="E7" s="370"/>
      <c r="F7" s="11"/>
      <c r="G7" s="9"/>
      <c r="H7" s="12"/>
      <c r="J7" s="13"/>
    </row>
    <row r="8" spans="1:17" ht="45" customHeight="1">
      <c r="B8" s="15"/>
      <c r="C8" s="15"/>
      <c r="D8" s="15"/>
      <c r="E8" s="16"/>
      <c r="F8" s="15"/>
      <c r="G8" s="16"/>
      <c r="H8" s="12"/>
    </row>
    <row r="9" spans="1:17" ht="18.75" customHeight="1">
      <c r="A9" s="23" t="s">
        <v>0</v>
      </c>
      <c r="B9" s="373" t="s">
        <v>67</v>
      </c>
      <c r="C9" s="373"/>
      <c r="D9" s="373"/>
      <c r="E9" s="373"/>
      <c r="F9" s="373"/>
      <c r="G9" s="15"/>
      <c r="H9" s="12"/>
    </row>
    <row r="10" spans="1:17" s="6" customFormat="1" ht="25.5">
      <c r="A10" s="23"/>
      <c r="B10" s="198" t="str">
        <f>IF($C$7="", "Employee
Please complete a separate line per employee.",IF($C$7="Integral cost system (with granted permission RVO)","Employee and 'tariefonderscheid' conform IKS
Please complete a separate line per employee. ",IF($C$7="Direct payroll costs plus fixed mark-up (50%)","Employee
Please complete a separate line per employee.","Employee
Please complete a separate line per employee.")))</f>
        <v>Employee
Please complete a separate line per employee.</v>
      </c>
      <c r="C10" s="82" t="s">
        <v>18</v>
      </c>
      <c r="D10" s="122" t="str">
        <f>IF($C$7="", "Hourly rate",IF($C$7="Integral cost system (with granted permission RVO)","Hourly rate conform IKS",IF($C$7="Direct payroll costs plus fixed mark-up (50%)","Hourly rate based on direct payroll costs","Fixed hourly rate of EUR 65")))</f>
        <v>Hourly rate</v>
      </c>
      <c r="E10" s="83" t="s">
        <v>126</v>
      </c>
      <c r="F10" s="187" t="s">
        <v>83</v>
      </c>
      <c r="G10" s="188" t="str">
        <f>IF($B10="","",IF($C$7="Fixed hourly rate system (fixed hourly rate of EUR 65) ","Actual hourly rate (for calculation of in-kind contribution)","Not relevant to the current chosen personnel cost system"))</f>
        <v>Not relevant to the current chosen personnel cost system</v>
      </c>
      <c r="H10" s="188" t="str">
        <f>IF($B10="","",IF($C$7="Fixed hourly rate system (fixed hourly rate of EUR 65) ","In-kind contribution from personnel costs","Not relevant to the current chosen personnel cost system"))</f>
        <v>Not relevant to the current chosen personnel cost system</v>
      </c>
      <c r="I10" s="17"/>
      <c r="J10" s="37"/>
      <c r="K10" s="17"/>
      <c r="L10" s="17"/>
      <c r="M10" s="17"/>
      <c r="N10" s="17"/>
      <c r="O10" s="17"/>
      <c r="P10" s="17"/>
      <c r="Q10" s="17"/>
    </row>
    <row r="11" spans="1:17" ht="15.6" customHeight="1">
      <c r="B11" s="134"/>
      <c r="C11" s="135"/>
      <c r="D11" s="111" t="str">
        <f>IF($B11="","",IF($C$7="Fixed hourly rate system (fixed hourly rate of EUR 65) ",65,""))</f>
        <v/>
      </c>
      <c r="E11" s="94"/>
      <c r="F11" s="197">
        <f t="shared" ref="F11:F19" si="0">$D11*E11</f>
        <v>0</v>
      </c>
      <c r="G11" s="111" t="str">
        <f t="shared" ref="G11:G20" si="1">IF($G$10="Not relevant to the current chosen personnel cost system","N/a","")</f>
        <v>N/a</v>
      </c>
      <c r="H11" s="197" t="str">
        <f t="shared" ref="H11:H20" si="2">IF($G$10="Not relevant to the current chosen personnel cost system","N/a",$L11)</f>
        <v>N/a</v>
      </c>
      <c r="I11" s="211" t="str">
        <f>IF(OR(AND($C4="Feasibility study",$E11&gt;2000),AND($C4="Pilot project",$E11&gt;4000)),"Please note: implausible number of hours given the duration of the project. Check whether the number of hours entered is correct.","")</f>
        <v/>
      </c>
      <c r="L11" s="15">
        <f>IF(OR($G11="",($D11-$G11)*$E11&lt;0),0,($D11-$G11)*$E11)</f>
        <v>0</v>
      </c>
    </row>
    <row r="12" spans="1:17" ht="15.6" customHeight="1">
      <c r="B12" s="134"/>
      <c r="C12" s="135"/>
      <c r="D12" s="111" t="str">
        <f t="shared" ref="D12:D19" si="3">IF($B12="","",IF($C$7="Fixed hourly rate system (fixed hourly rate of EUR 65) ",65,""))</f>
        <v/>
      </c>
      <c r="E12" s="94"/>
      <c r="F12" s="197">
        <f t="shared" si="0"/>
        <v>0</v>
      </c>
      <c r="G12" s="111" t="str">
        <f t="shared" si="1"/>
        <v>N/a</v>
      </c>
      <c r="H12" s="197" t="str">
        <f t="shared" si="2"/>
        <v>N/a</v>
      </c>
      <c r="I12" s="211" t="str">
        <f t="shared" ref="I12:I20" si="4">IF(OR(AND($C5="Feasibility study",$E12&gt;2000),AND($C5="Pilot project",$E12&gt;4000)),"Please note: implausible number of hours given the duration of the project. Check whether the number of hours entered is correct.","")</f>
        <v/>
      </c>
      <c r="L12" s="15">
        <f t="shared" ref="L12:L20" si="5">IF(OR($G12="",($D12-$G12)*$E12&lt;0),0,($D12-$G12)*$E12)</f>
        <v>0</v>
      </c>
    </row>
    <row r="13" spans="1:17" ht="15.6" customHeight="1">
      <c r="B13" s="134"/>
      <c r="C13" s="135"/>
      <c r="D13" s="111" t="str">
        <f t="shared" si="3"/>
        <v/>
      </c>
      <c r="E13" s="94"/>
      <c r="F13" s="197">
        <f t="shared" si="0"/>
        <v>0</v>
      </c>
      <c r="G13" s="111" t="str">
        <f t="shared" si="1"/>
        <v>N/a</v>
      </c>
      <c r="H13" s="197" t="str">
        <f t="shared" si="2"/>
        <v>N/a</v>
      </c>
      <c r="I13" s="211" t="str">
        <f t="shared" si="4"/>
        <v/>
      </c>
      <c r="L13" s="15">
        <f t="shared" si="5"/>
        <v>0</v>
      </c>
    </row>
    <row r="14" spans="1:17" ht="15.6" customHeight="1">
      <c r="B14" s="134"/>
      <c r="C14" s="135"/>
      <c r="D14" s="111" t="str">
        <f t="shared" si="3"/>
        <v/>
      </c>
      <c r="E14" s="94"/>
      <c r="F14" s="197">
        <f t="shared" si="0"/>
        <v>0</v>
      </c>
      <c r="G14" s="111" t="str">
        <f t="shared" si="1"/>
        <v>N/a</v>
      </c>
      <c r="H14" s="197" t="str">
        <f t="shared" si="2"/>
        <v>N/a</v>
      </c>
      <c r="I14" s="211" t="str">
        <f t="shared" si="4"/>
        <v/>
      </c>
      <c r="L14" s="15">
        <f t="shared" si="5"/>
        <v>0</v>
      </c>
    </row>
    <row r="15" spans="1:17" ht="15.6" customHeight="1">
      <c r="B15" s="134"/>
      <c r="C15" s="135"/>
      <c r="D15" s="111" t="str">
        <f t="shared" si="3"/>
        <v/>
      </c>
      <c r="E15" s="94"/>
      <c r="F15" s="197">
        <f t="shared" si="0"/>
        <v>0</v>
      </c>
      <c r="G15" s="111" t="str">
        <f t="shared" si="1"/>
        <v>N/a</v>
      </c>
      <c r="H15" s="197" t="str">
        <f t="shared" si="2"/>
        <v>N/a</v>
      </c>
      <c r="I15" s="211" t="str">
        <f t="shared" si="4"/>
        <v/>
      </c>
      <c r="L15" s="15">
        <f t="shared" si="5"/>
        <v>0</v>
      </c>
    </row>
    <row r="16" spans="1:17" ht="15.6" customHeight="1">
      <c r="B16" s="134"/>
      <c r="C16" s="135"/>
      <c r="D16" s="111" t="str">
        <f t="shared" si="3"/>
        <v/>
      </c>
      <c r="E16" s="94"/>
      <c r="F16" s="197">
        <f t="shared" si="0"/>
        <v>0</v>
      </c>
      <c r="G16" s="111" t="str">
        <f t="shared" si="1"/>
        <v>N/a</v>
      </c>
      <c r="H16" s="197" t="str">
        <f t="shared" si="2"/>
        <v>N/a</v>
      </c>
      <c r="I16" s="211" t="str">
        <f t="shared" si="4"/>
        <v/>
      </c>
      <c r="L16" s="15">
        <f t="shared" si="5"/>
        <v>0</v>
      </c>
    </row>
    <row r="17" spans="1:17" ht="15.6" customHeight="1">
      <c r="B17" s="134"/>
      <c r="C17" s="135"/>
      <c r="D17" s="111" t="str">
        <f t="shared" si="3"/>
        <v/>
      </c>
      <c r="E17" s="94"/>
      <c r="F17" s="197">
        <f t="shared" si="0"/>
        <v>0</v>
      </c>
      <c r="G17" s="111" t="str">
        <f t="shared" si="1"/>
        <v>N/a</v>
      </c>
      <c r="H17" s="197" t="str">
        <f t="shared" si="2"/>
        <v>N/a</v>
      </c>
      <c r="I17" s="211" t="str">
        <f t="shared" si="4"/>
        <v/>
      </c>
      <c r="L17" s="15">
        <f t="shared" si="5"/>
        <v>0</v>
      </c>
    </row>
    <row r="18" spans="1:17" ht="15.6" customHeight="1">
      <c r="B18" s="134"/>
      <c r="C18" s="135"/>
      <c r="D18" s="111" t="str">
        <f t="shared" si="3"/>
        <v/>
      </c>
      <c r="E18" s="94"/>
      <c r="F18" s="197">
        <f t="shared" si="0"/>
        <v>0</v>
      </c>
      <c r="G18" s="111" t="str">
        <f t="shared" si="1"/>
        <v>N/a</v>
      </c>
      <c r="H18" s="197" t="str">
        <f t="shared" si="2"/>
        <v>N/a</v>
      </c>
      <c r="I18" s="211" t="str">
        <f t="shared" si="4"/>
        <v/>
      </c>
      <c r="L18" s="15">
        <f t="shared" si="5"/>
        <v>0</v>
      </c>
    </row>
    <row r="19" spans="1:17" ht="15.6" customHeight="1">
      <c r="B19" s="134"/>
      <c r="C19" s="135"/>
      <c r="D19" s="111" t="str">
        <f t="shared" si="3"/>
        <v/>
      </c>
      <c r="E19" s="94"/>
      <c r="F19" s="197">
        <f t="shared" si="0"/>
        <v>0</v>
      </c>
      <c r="G19" s="111" t="str">
        <f t="shared" si="1"/>
        <v>N/a</v>
      </c>
      <c r="H19" s="197" t="str">
        <f t="shared" si="2"/>
        <v>N/a</v>
      </c>
      <c r="I19" s="211" t="str">
        <f t="shared" si="4"/>
        <v/>
      </c>
      <c r="J19" s="98"/>
      <c r="L19" s="15">
        <f t="shared" si="5"/>
        <v>0</v>
      </c>
    </row>
    <row r="20" spans="1:17" ht="15.6" customHeight="1">
      <c r="B20" s="15"/>
      <c r="C20" s="15"/>
      <c r="D20" s="41"/>
      <c r="E20" s="112" t="s">
        <v>19</v>
      </c>
      <c r="F20" s="197">
        <f>SUM(F11:F19)</f>
        <v>0</v>
      </c>
      <c r="G20" s="111" t="str">
        <f t="shared" si="1"/>
        <v>N/a</v>
      </c>
      <c r="H20" s="197" t="str">
        <f t="shared" si="2"/>
        <v>N/a</v>
      </c>
      <c r="I20" s="211" t="str">
        <f t="shared" si="4"/>
        <v/>
      </c>
      <c r="J20" s="98"/>
      <c r="L20" s="15">
        <f t="shared" si="5"/>
        <v>0</v>
      </c>
    </row>
    <row r="21" spans="1:17" s="2" customFormat="1" ht="15.6" customHeight="1">
      <c r="A21" s="23"/>
      <c r="B21" s="7"/>
      <c r="C21" s="7"/>
      <c r="D21" s="28"/>
      <c r="E21" s="28"/>
      <c r="F21" s="20"/>
      <c r="H21" s="12"/>
      <c r="I21" s="7"/>
      <c r="J21" s="119"/>
      <c r="L21" s="7"/>
      <c r="M21" s="7"/>
      <c r="N21" s="7"/>
      <c r="O21" s="7"/>
      <c r="P21" s="7"/>
      <c r="Q21" s="7"/>
    </row>
    <row r="22" spans="1:17" ht="53.25" customHeight="1">
      <c r="B22" s="7"/>
      <c r="C22" s="7"/>
      <c r="D22" s="15"/>
      <c r="E22" s="205" t="str">
        <f>IF(C7="Direct payroll costs plus fixed mark-up (50%)","Standard mark-up direct payroll costs (50%)","Mark-up not relevant to the current chosen personnel cost system")</f>
        <v>Mark-up not relevant to the current chosen personnel cost system</v>
      </c>
      <c r="F22" s="204" t="str">
        <f>IF($C7="Fixed hourly rate system",0,(IF($C7="integral cost system",0,(IF($C7="Direct payroll costs plus fixed mark-up (50%)",F20*0.5,"0")))))</f>
        <v>0</v>
      </c>
      <c r="G22" s="205" t="str">
        <f>IF(C7="Direct payroll costs plus fixed mark-up (50%)", "Actual mark-up direct payroll costs (for calculation in-kind contribution) in EUR:","Not relevant to the current chosen personnel cost system")</f>
        <v>Not relevant to the current chosen personnel cost system</v>
      </c>
      <c r="H22" s="111" t="str">
        <f>IF($G$22="Not relevant to the current chosen personnel cost system","N/a","")</f>
        <v>N/a</v>
      </c>
      <c r="I22" s="189"/>
      <c r="J22" s="212"/>
      <c r="L22" s="15">
        <f>IF(OR($H22="",(F22-H22&lt;0)),0,F22-H22)</f>
        <v>0</v>
      </c>
    </row>
    <row r="23" spans="1:17" s="2" customFormat="1" ht="24.95" customHeight="1">
      <c r="A23" s="23"/>
      <c r="B23" s="7"/>
      <c r="C23" s="7"/>
      <c r="D23" s="10"/>
      <c r="E23" s="210" t="s">
        <v>20</v>
      </c>
      <c r="F23" s="203">
        <f>SUM(F11:F19,F22)</f>
        <v>0</v>
      </c>
      <c r="G23" s="21"/>
      <c r="H23" s="204" t="str">
        <f>IF($C7="Fixed hourly rate system (fixed hourly rate of EUR 65) ",SUM(H11:H20),IF(C7="Direct payroll costs plus fixed mark-up (50%)",L22,"N/a"))</f>
        <v>N/a</v>
      </c>
      <c r="I23" s="200" t="str">
        <f>IF(H23&gt;0,"In-kind contribution from personnel costs","")</f>
        <v/>
      </c>
      <c r="J23" s="79"/>
      <c r="K23" s="7"/>
      <c r="L23" s="7"/>
      <c r="M23" s="7"/>
      <c r="N23" s="7"/>
      <c r="O23" s="7"/>
      <c r="P23" s="7"/>
      <c r="Q23" s="7"/>
    </row>
    <row r="24" spans="1:17" s="7" customFormat="1" ht="45" customHeight="1">
      <c r="A24" s="23"/>
    </row>
    <row r="25" spans="1:17" s="2" customFormat="1" ht="24.95" customHeight="1">
      <c r="A25" s="23" t="s">
        <v>1</v>
      </c>
      <c r="B25" s="7" t="str">
        <f>IF(C7="Integral cost system (with granted permission RVO)","Project-specific costs (ex. VAT) of materials used (only if costs are not included in the IKS-rate)", "Projectspecific costs (ex. VAT) of materials used")</f>
        <v>Projectspecific costs (ex. VAT) of materials used</v>
      </c>
      <c r="C25" s="7"/>
      <c r="D25" s="7"/>
      <c r="E25" s="10"/>
      <c r="F25" s="7"/>
      <c r="G25" s="192"/>
      <c r="H25" s="21"/>
      <c r="I25" s="7"/>
      <c r="J25" s="13"/>
      <c r="K25" s="7"/>
      <c r="L25" s="7"/>
      <c r="M25" s="7"/>
      <c r="N25" s="7"/>
      <c r="O25" s="7"/>
      <c r="P25" s="7"/>
      <c r="Q25" s="7"/>
    </row>
    <row r="26" spans="1:17" s="6" customFormat="1" ht="12.75">
      <c r="A26" s="23"/>
      <c r="B26" s="362" t="s">
        <v>21</v>
      </c>
      <c r="C26" s="374"/>
      <c r="D26" s="84" t="s">
        <v>22</v>
      </c>
      <c r="E26" s="82" t="s">
        <v>23</v>
      </c>
      <c r="F26" s="107" t="s">
        <v>83</v>
      </c>
      <c r="G26" s="85"/>
      <c r="H26" s="12"/>
      <c r="I26" s="17"/>
      <c r="J26" s="37"/>
      <c r="K26" s="108"/>
      <c r="L26" s="17"/>
      <c r="M26" s="17"/>
      <c r="N26" s="17"/>
      <c r="O26" s="17"/>
      <c r="P26" s="17"/>
      <c r="Q26" s="17"/>
    </row>
    <row r="27" spans="1:17" ht="15.6" customHeight="1">
      <c r="A27" s="23"/>
      <c r="B27" s="360"/>
      <c r="C27" s="361"/>
      <c r="D27" s="111"/>
      <c r="E27" s="94"/>
      <c r="F27" s="197">
        <f t="shared" ref="F27:F34" si="6">D27*E27</f>
        <v>0</v>
      </c>
      <c r="G27" s="80"/>
      <c r="H27" s="113"/>
    </row>
    <row r="28" spans="1:17" ht="15.6" customHeight="1">
      <c r="A28" s="23"/>
      <c r="B28" s="360"/>
      <c r="C28" s="361"/>
      <c r="D28" s="111"/>
      <c r="E28" s="94"/>
      <c r="F28" s="197">
        <f t="shared" si="6"/>
        <v>0</v>
      </c>
      <c r="G28" s="80"/>
      <c r="H28" s="113"/>
    </row>
    <row r="29" spans="1:17" ht="15.6" customHeight="1">
      <c r="A29" s="23"/>
      <c r="B29" s="360"/>
      <c r="C29" s="361"/>
      <c r="D29" s="111"/>
      <c r="E29" s="94"/>
      <c r="F29" s="197">
        <f t="shared" si="6"/>
        <v>0</v>
      </c>
      <c r="G29" s="80"/>
      <c r="H29" s="113"/>
    </row>
    <row r="30" spans="1:17" ht="15.6" customHeight="1">
      <c r="A30" s="23"/>
      <c r="B30" s="360"/>
      <c r="C30" s="361"/>
      <c r="D30" s="111"/>
      <c r="E30" s="94"/>
      <c r="F30" s="197">
        <f t="shared" si="6"/>
        <v>0</v>
      </c>
      <c r="G30" s="80"/>
      <c r="H30" s="113"/>
    </row>
    <row r="31" spans="1:17" ht="15.6" customHeight="1">
      <c r="A31" s="23"/>
      <c r="B31" s="360"/>
      <c r="C31" s="361"/>
      <c r="D31" s="111"/>
      <c r="E31" s="94"/>
      <c r="F31" s="197">
        <f t="shared" si="6"/>
        <v>0</v>
      </c>
      <c r="G31" s="80"/>
      <c r="H31" s="113"/>
    </row>
    <row r="32" spans="1:17" ht="15.6" customHeight="1">
      <c r="A32" s="23"/>
      <c r="B32" s="360"/>
      <c r="C32" s="361"/>
      <c r="D32" s="111"/>
      <c r="E32" s="94"/>
      <c r="F32" s="197">
        <f t="shared" si="6"/>
        <v>0</v>
      </c>
      <c r="G32" s="80"/>
      <c r="H32" s="113"/>
    </row>
    <row r="33" spans="1:24" ht="15.6" customHeight="1">
      <c r="B33" s="360"/>
      <c r="C33" s="361"/>
      <c r="D33" s="111"/>
      <c r="E33" s="94"/>
      <c r="F33" s="197">
        <f t="shared" si="6"/>
        <v>0</v>
      </c>
      <c r="G33" s="80"/>
      <c r="H33" s="113"/>
    </row>
    <row r="34" spans="1:24" ht="15.6" customHeight="1">
      <c r="B34" s="360"/>
      <c r="C34" s="361"/>
      <c r="D34" s="111"/>
      <c r="E34" s="94"/>
      <c r="F34" s="197">
        <f t="shared" si="6"/>
        <v>0</v>
      </c>
      <c r="G34" s="80"/>
      <c r="H34" s="15"/>
    </row>
    <row r="35" spans="1:24" ht="24.95" customHeight="1">
      <c r="B35" s="15"/>
      <c r="C35" s="15"/>
      <c r="D35" s="29"/>
      <c r="E35" s="26"/>
      <c r="F35" s="26"/>
      <c r="G35" s="80"/>
      <c r="H35" s="114"/>
    </row>
    <row r="36" spans="1:24" s="2" customFormat="1" ht="24.95" customHeight="1">
      <c r="A36" s="23"/>
      <c r="B36" s="18"/>
      <c r="C36" s="18"/>
      <c r="D36" s="19"/>
      <c r="E36" s="210" t="s">
        <v>20</v>
      </c>
      <c r="F36" s="203">
        <f>SUM(F27:F34)</f>
        <v>0</v>
      </c>
      <c r="G36" s="79"/>
      <c r="H36" s="21"/>
      <c r="I36" s="7"/>
      <c r="J36" s="13"/>
      <c r="K36" s="7"/>
      <c r="L36" s="7"/>
      <c r="M36" s="7"/>
      <c r="N36" s="7"/>
      <c r="O36" s="7"/>
      <c r="P36" s="7"/>
      <c r="Q36" s="7"/>
    </row>
    <row r="37" spans="1:24" s="2" customFormat="1" ht="48" customHeight="1">
      <c r="A37" s="78"/>
      <c r="B37" s="79"/>
      <c r="C37" s="79"/>
      <c r="D37" s="79"/>
      <c r="E37" s="99"/>
      <c r="F37" s="79"/>
      <c r="G37" s="10"/>
      <c r="H37" s="12"/>
      <c r="I37" s="7"/>
      <c r="J37" s="13"/>
      <c r="K37" s="79"/>
      <c r="L37" s="79"/>
      <c r="M37" s="79"/>
      <c r="N37" s="79"/>
      <c r="O37" s="79"/>
      <c r="P37" s="79"/>
      <c r="Q37" s="79"/>
      <c r="R37" s="79"/>
      <c r="S37" s="79"/>
      <c r="T37" s="79"/>
      <c r="U37" s="79"/>
      <c r="V37" s="79"/>
    </row>
    <row r="38" spans="1:24" s="2" customFormat="1" ht="24.95" customHeight="1">
      <c r="A38" s="23" t="s">
        <v>2</v>
      </c>
      <c r="B38" s="109" t="s">
        <v>91</v>
      </c>
      <c r="C38" s="109"/>
      <c r="D38" s="100"/>
      <c r="E38" s="100"/>
      <c r="F38" s="100"/>
      <c r="G38" s="100"/>
      <c r="H38" s="100"/>
      <c r="I38" s="100"/>
      <c r="J38" s="100"/>
      <c r="K38" s="99"/>
      <c r="L38" s="99"/>
      <c r="M38" s="99"/>
      <c r="N38" s="99"/>
      <c r="O38" s="99"/>
      <c r="P38" s="99"/>
      <c r="Q38" s="79"/>
      <c r="R38" s="79"/>
      <c r="S38" s="79"/>
      <c r="T38" s="79"/>
      <c r="U38" s="79"/>
      <c r="V38" s="79"/>
    </row>
    <row r="39" spans="1:24" s="142" customFormat="1" ht="161.25" customHeight="1">
      <c r="A39" s="137"/>
      <c r="B39" s="138" t="s">
        <v>24</v>
      </c>
      <c r="C39" s="143" t="s">
        <v>104</v>
      </c>
      <c r="D39" s="139" t="s">
        <v>105</v>
      </c>
      <c r="E39" s="140" t="s">
        <v>106</v>
      </c>
      <c r="F39" s="140" t="s">
        <v>108</v>
      </c>
      <c r="G39" s="140" t="s">
        <v>109</v>
      </c>
      <c r="H39" s="144" t="s">
        <v>107</v>
      </c>
      <c r="I39" s="145" t="s">
        <v>83</v>
      </c>
      <c r="J39" s="194" t="s">
        <v>113</v>
      </c>
      <c r="K39" s="141"/>
      <c r="L39" s="141"/>
      <c r="M39" s="141"/>
      <c r="N39" s="141"/>
      <c r="O39" s="141"/>
      <c r="P39" s="141"/>
      <c r="Q39" s="141"/>
      <c r="R39" s="141"/>
      <c r="S39" s="141"/>
      <c r="T39" s="141"/>
      <c r="U39" s="141"/>
      <c r="V39" s="141"/>
      <c r="W39" s="141"/>
      <c r="X39" s="141"/>
    </row>
    <row r="40" spans="1:24" s="2" customFormat="1" ht="24.95" customHeight="1">
      <c r="A40" s="78"/>
      <c r="B40" s="115"/>
      <c r="C40" s="123"/>
      <c r="D40" s="116"/>
      <c r="E40" s="117"/>
      <c r="F40" s="117"/>
      <c r="G40" s="199">
        <f t="shared" ref="G40:G48" si="7">$E40-$F40</f>
        <v>0</v>
      </c>
      <c r="H40" s="118"/>
      <c r="I40" s="199">
        <f t="shared" ref="I40:I48" si="8">($E40-$G40)*$H40</f>
        <v>0</v>
      </c>
      <c r="J40" s="199">
        <f>IF($C40="Existing equipment",$I40*(100%-$F$83),"N/a")</f>
        <v>0</v>
      </c>
      <c r="K40" s="79"/>
      <c r="L40" s="126"/>
      <c r="M40" s="79"/>
      <c r="N40" s="79"/>
      <c r="O40" s="79"/>
      <c r="P40" s="79"/>
      <c r="Q40" s="79"/>
      <c r="R40" s="79"/>
      <c r="S40" s="79"/>
      <c r="T40" s="79"/>
      <c r="U40" s="79"/>
      <c r="V40" s="79"/>
      <c r="W40" s="79"/>
      <c r="X40" s="79"/>
    </row>
    <row r="41" spans="1:24" s="2" customFormat="1" ht="24.95" customHeight="1">
      <c r="A41" s="78"/>
      <c r="B41" s="115"/>
      <c r="C41" s="123"/>
      <c r="D41" s="116"/>
      <c r="E41" s="117"/>
      <c r="F41" s="117"/>
      <c r="G41" s="199">
        <f t="shared" si="7"/>
        <v>0</v>
      </c>
      <c r="H41" s="118"/>
      <c r="I41" s="199">
        <f t="shared" si="8"/>
        <v>0</v>
      </c>
      <c r="J41" s="199">
        <f t="shared" ref="J41:J48" si="9">IF($C41="Existing equipment",$I41*(100%-$F$83),"N/a")</f>
        <v>0</v>
      </c>
      <c r="K41" s="79"/>
      <c r="L41" s="126"/>
      <c r="M41" s="79"/>
      <c r="N41" s="79"/>
      <c r="O41" s="79"/>
      <c r="P41" s="79"/>
      <c r="Q41" s="79"/>
      <c r="R41" s="79"/>
      <c r="S41" s="79"/>
      <c r="T41" s="79"/>
      <c r="U41" s="79"/>
      <c r="V41" s="79"/>
      <c r="W41" s="79"/>
      <c r="X41" s="79"/>
    </row>
    <row r="42" spans="1:24" s="2" customFormat="1" ht="24.95" customHeight="1">
      <c r="A42" s="78"/>
      <c r="B42" s="115"/>
      <c r="C42" s="123"/>
      <c r="D42" s="116"/>
      <c r="E42" s="117"/>
      <c r="F42" s="117"/>
      <c r="G42" s="199">
        <f t="shared" si="7"/>
        <v>0</v>
      </c>
      <c r="H42" s="118"/>
      <c r="I42" s="199">
        <f t="shared" si="8"/>
        <v>0</v>
      </c>
      <c r="J42" s="199">
        <f t="shared" si="9"/>
        <v>0</v>
      </c>
      <c r="K42" s="79"/>
      <c r="L42" s="126"/>
      <c r="M42" s="79"/>
      <c r="N42" s="79"/>
      <c r="O42" s="79"/>
      <c r="P42" s="79"/>
      <c r="Q42" s="79"/>
      <c r="R42" s="79"/>
      <c r="S42" s="79"/>
      <c r="T42" s="79"/>
      <c r="U42" s="79"/>
      <c r="V42" s="79"/>
      <c r="W42" s="79"/>
      <c r="X42" s="79"/>
    </row>
    <row r="43" spans="1:24" s="2" customFormat="1" ht="24.95" customHeight="1">
      <c r="A43" s="78"/>
      <c r="B43" s="115"/>
      <c r="C43" s="123"/>
      <c r="D43" s="116"/>
      <c r="E43" s="117"/>
      <c r="F43" s="117"/>
      <c r="G43" s="199">
        <f t="shared" si="7"/>
        <v>0</v>
      </c>
      <c r="H43" s="118"/>
      <c r="I43" s="199">
        <f t="shared" si="8"/>
        <v>0</v>
      </c>
      <c r="J43" s="199">
        <f t="shared" si="9"/>
        <v>0</v>
      </c>
      <c r="K43" s="79"/>
      <c r="L43" s="126"/>
      <c r="M43" s="79"/>
      <c r="N43" s="79"/>
      <c r="O43" s="79"/>
      <c r="P43" s="79"/>
      <c r="Q43" s="79"/>
      <c r="R43" s="79"/>
      <c r="S43" s="79"/>
      <c r="T43" s="79"/>
      <c r="U43" s="79"/>
      <c r="V43" s="79"/>
      <c r="W43" s="79"/>
      <c r="X43" s="79"/>
    </row>
    <row r="44" spans="1:24" s="2" customFormat="1" ht="24.95" customHeight="1">
      <c r="A44" s="78"/>
      <c r="B44" s="115"/>
      <c r="C44" s="123"/>
      <c r="D44" s="116"/>
      <c r="E44" s="117"/>
      <c r="F44" s="117"/>
      <c r="G44" s="199">
        <f t="shared" si="7"/>
        <v>0</v>
      </c>
      <c r="H44" s="118"/>
      <c r="I44" s="199">
        <f t="shared" si="8"/>
        <v>0</v>
      </c>
      <c r="J44" s="199">
        <f t="shared" si="9"/>
        <v>0</v>
      </c>
      <c r="K44" s="79"/>
      <c r="L44" s="126"/>
      <c r="M44" s="79"/>
      <c r="N44" s="79"/>
      <c r="O44" s="79"/>
      <c r="P44" s="79"/>
      <c r="Q44" s="79"/>
      <c r="R44" s="79"/>
      <c r="S44" s="79"/>
      <c r="T44" s="79"/>
      <c r="U44" s="79"/>
      <c r="V44" s="79"/>
      <c r="W44" s="79"/>
      <c r="X44" s="79"/>
    </row>
    <row r="45" spans="1:24" s="2" customFormat="1" ht="24.95" customHeight="1">
      <c r="A45" s="78"/>
      <c r="B45" s="115"/>
      <c r="C45" s="123"/>
      <c r="D45" s="116"/>
      <c r="E45" s="117"/>
      <c r="F45" s="117"/>
      <c r="G45" s="199">
        <f t="shared" si="7"/>
        <v>0</v>
      </c>
      <c r="H45" s="118"/>
      <c r="I45" s="199">
        <f t="shared" si="8"/>
        <v>0</v>
      </c>
      <c r="J45" s="199">
        <f t="shared" si="9"/>
        <v>0</v>
      </c>
      <c r="K45" s="79"/>
      <c r="L45" s="126"/>
      <c r="M45" s="79"/>
      <c r="N45" s="79"/>
      <c r="O45" s="79"/>
      <c r="P45" s="79"/>
      <c r="Q45" s="79"/>
      <c r="R45" s="79"/>
      <c r="S45" s="79"/>
      <c r="T45" s="79"/>
      <c r="U45" s="79"/>
      <c r="V45" s="79"/>
      <c r="W45" s="79"/>
      <c r="X45" s="79"/>
    </row>
    <row r="46" spans="1:24" s="2" customFormat="1" ht="24.95" customHeight="1">
      <c r="A46" s="78"/>
      <c r="B46" s="115"/>
      <c r="C46" s="123"/>
      <c r="D46" s="116"/>
      <c r="E46" s="117"/>
      <c r="F46" s="117"/>
      <c r="G46" s="199">
        <f t="shared" si="7"/>
        <v>0</v>
      </c>
      <c r="H46" s="118"/>
      <c r="I46" s="199">
        <f t="shared" si="8"/>
        <v>0</v>
      </c>
      <c r="J46" s="199">
        <f t="shared" si="9"/>
        <v>0</v>
      </c>
      <c r="K46" s="79"/>
      <c r="L46" s="126"/>
      <c r="M46" s="79"/>
      <c r="N46" s="79"/>
      <c r="O46" s="79"/>
      <c r="P46" s="79"/>
      <c r="Q46" s="79"/>
      <c r="R46" s="79"/>
      <c r="S46" s="79"/>
      <c r="T46" s="79"/>
      <c r="U46" s="79"/>
      <c r="V46" s="79"/>
      <c r="W46" s="79"/>
      <c r="X46" s="79"/>
    </row>
    <row r="47" spans="1:24" s="2" customFormat="1" ht="24.95" customHeight="1">
      <c r="A47" s="78"/>
      <c r="B47" s="115"/>
      <c r="C47" s="123"/>
      <c r="D47" s="116"/>
      <c r="E47" s="117"/>
      <c r="F47" s="117"/>
      <c r="G47" s="199">
        <f t="shared" si="7"/>
        <v>0</v>
      </c>
      <c r="H47" s="118"/>
      <c r="I47" s="199">
        <f t="shared" si="8"/>
        <v>0</v>
      </c>
      <c r="J47" s="199">
        <f t="shared" si="9"/>
        <v>0</v>
      </c>
      <c r="K47" s="79"/>
      <c r="L47" s="126"/>
      <c r="M47" s="79"/>
      <c r="N47" s="79"/>
      <c r="O47" s="79"/>
      <c r="P47" s="79"/>
      <c r="Q47" s="79"/>
      <c r="R47" s="79"/>
      <c r="S47" s="79"/>
      <c r="T47" s="79"/>
      <c r="U47" s="79"/>
      <c r="V47" s="79"/>
      <c r="W47" s="79"/>
      <c r="X47" s="79"/>
    </row>
    <row r="48" spans="1:24" s="2" customFormat="1" ht="24.95" customHeight="1">
      <c r="A48" s="78"/>
      <c r="B48" s="115"/>
      <c r="C48" s="123"/>
      <c r="D48" s="116"/>
      <c r="E48" s="117"/>
      <c r="F48" s="117"/>
      <c r="G48" s="199">
        <f t="shared" si="7"/>
        <v>0</v>
      </c>
      <c r="H48" s="118"/>
      <c r="I48" s="199">
        <f t="shared" si="8"/>
        <v>0</v>
      </c>
      <c r="J48" s="199">
        <f t="shared" si="9"/>
        <v>0</v>
      </c>
      <c r="K48" s="79"/>
      <c r="L48" s="126"/>
      <c r="M48" s="79"/>
      <c r="N48" s="79"/>
      <c r="O48" s="79"/>
      <c r="P48" s="79"/>
      <c r="Q48" s="79"/>
      <c r="R48" s="79"/>
      <c r="S48" s="79"/>
      <c r="T48" s="79"/>
      <c r="U48" s="79"/>
      <c r="V48" s="79"/>
      <c r="W48" s="79"/>
      <c r="X48" s="79"/>
    </row>
    <row r="49" spans="1:24" s="2" customFormat="1" ht="24.95" customHeight="1">
      <c r="A49" s="78"/>
      <c r="B49" s="100"/>
      <c r="D49" s="100"/>
      <c r="E49" s="101"/>
      <c r="F49" s="39"/>
      <c r="G49" s="39"/>
      <c r="H49" s="39"/>
      <c r="I49" s="38"/>
      <c r="J49" s="79"/>
      <c r="K49" s="79"/>
      <c r="L49" s="48"/>
      <c r="M49" s="79"/>
      <c r="N49" s="79"/>
      <c r="O49" s="79"/>
      <c r="P49" s="79"/>
      <c r="Q49" s="79"/>
      <c r="R49" s="79"/>
      <c r="S49" s="79"/>
      <c r="T49" s="79"/>
      <c r="U49" s="79"/>
      <c r="V49" s="79"/>
      <c r="W49" s="79"/>
      <c r="X49" s="79"/>
    </row>
    <row r="50" spans="1:24" s="2" customFormat="1" ht="24.95" customHeight="1">
      <c r="A50" s="78"/>
      <c r="B50" s="100"/>
      <c r="C50" s="100"/>
      <c r="D50" s="100"/>
      <c r="E50" s="100"/>
      <c r="F50" s="15"/>
      <c r="G50" s="15"/>
      <c r="H50" s="210" t="s">
        <v>20</v>
      </c>
      <c r="I50" s="199">
        <f>SUM(I40:I48)</f>
        <v>0</v>
      </c>
      <c r="J50" s="199" t="str">
        <f>IF(SUM(J40:J48)=0,"N/a",SUM(J40:J48))</f>
        <v>N/a</v>
      </c>
      <c r="K50" s="200" t="str">
        <f>IF(J50&gt;0,"In-kind contribution from depreciation existing equipment","")</f>
        <v/>
      </c>
      <c r="L50" s="79"/>
      <c r="M50" s="79"/>
      <c r="N50" s="79"/>
      <c r="O50" s="79"/>
      <c r="P50" s="79"/>
      <c r="Q50" s="79"/>
      <c r="R50" s="79"/>
      <c r="S50" s="79"/>
      <c r="T50" s="79"/>
      <c r="U50" s="79"/>
      <c r="V50" s="79"/>
      <c r="W50" s="79"/>
      <c r="X50" s="79"/>
    </row>
    <row r="51" spans="1:24" s="2" customFormat="1" ht="24.95" customHeight="1">
      <c r="A51" s="23" t="s">
        <v>3</v>
      </c>
      <c r="B51" s="109" t="s">
        <v>257</v>
      </c>
      <c r="C51" s="109"/>
      <c r="D51" s="100"/>
      <c r="E51" s="100"/>
      <c r="F51" s="100"/>
      <c r="G51" s="100"/>
      <c r="H51" s="100"/>
      <c r="J51" s="79"/>
      <c r="K51" s="79"/>
      <c r="L51" s="79"/>
      <c r="M51" s="79"/>
      <c r="N51" s="79"/>
      <c r="O51" s="79"/>
      <c r="P51" s="79"/>
      <c r="Q51" s="79"/>
      <c r="R51" s="79"/>
      <c r="S51" s="79"/>
      <c r="T51" s="79"/>
      <c r="U51" s="79"/>
      <c r="V51" s="79"/>
      <c r="W51" s="79"/>
      <c r="X51" s="79"/>
    </row>
    <row r="52" spans="1:24" s="2" customFormat="1" ht="98.25" customHeight="1">
      <c r="A52" s="78"/>
      <c r="B52" s="81" t="s">
        <v>59</v>
      </c>
      <c r="C52" s="125" t="s">
        <v>116</v>
      </c>
      <c r="D52" s="195" t="s">
        <v>258</v>
      </c>
      <c r="E52" s="139" t="s">
        <v>114</v>
      </c>
      <c r="F52" s="139" t="s">
        <v>117</v>
      </c>
      <c r="G52" s="139" t="s">
        <v>119</v>
      </c>
      <c r="H52" s="139" t="s">
        <v>120</v>
      </c>
      <c r="I52" s="139" t="s">
        <v>121</v>
      </c>
      <c r="J52" s="125" t="s">
        <v>115</v>
      </c>
      <c r="K52" s="125" t="s">
        <v>118</v>
      </c>
      <c r="L52" s="196"/>
      <c r="M52" s="79"/>
      <c r="N52" s="79"/>
      <c r="O52" s="79"/>
      <c r="P52" s="79"/>
      <c r="Q52" s="79"/>
      <c r="R52" s="79"/>
      <c r="S52" s="79"/>
      <c r="T52" s="79"/>
      <c r="U52" s="79"/>
      <c r="V52" s="79"/>
      <c r="W52" s="79"/>
      <c r="X52" s="79"/>
    </row>
    <row r="53" spans="1:24" s="2" customFormat="1" ht="24.95" customHeight="1">
      <c r="A53" s="78"/>
      <c r="B53" s="213" t="s">
        <v>50</v>
      </c>
      <c r="C53" s="186"/>
      <c r="D53" s="127"/>
      <c r="E53" s="127"/>
      <c r="F53" s="293"/>
      <c r="G53" s="117"/>
      <c r="H53" s="117"/>
      <c r="I53" s="186"/>
      <c r="J53" s="115"/>
      <c r="K53" s="199">
        <f>$C53+($F53*$G53)+($F53*$H53)+$I53</f>
        <v>0</v>
      </c>
      <c r="L53" s="79"/>
      <c r="M53" s="79"/>
      <c r="N53" s="79"/>
      <c r="O53" s="79"/>
      <c r="P53" s="79"/>
      <c r="Q53" s="79"/>
      <c r="R53" s="79"/>
      <c r="S53" s="79"/>
      <c r="T53" s="79"/>
      <c r="U53" s="79"/>
      <c r="V53" s="79"/>
      <c r="W53" s="79"/>
      <c r="X53" s="79"/>
    </row>
    <row r="54" spans="1:24" s="2" customFormat="1" ht="24.95" customHeight="1">
      <c r="A54" s="78"/>
      <c r="B54" s="213" t="s">
        <v>51</v>
      </c>
      <c r="C54" s="186"/>
      <c r="D54" s="127"/>
      <c r="E54" s="127"/>
      <c r="F54" s="293"/>
      <c r="G54" s="117"/>
      <c r="H54" s="117"/>
      <c r="I54" s="186"/>
      <c r="J54" s="115"/>
      <c r="K54" s="199">
        <f t="shared" ref="K54:K61" si="10">$C54+($F54*$G54)+($F54*$H54)+$I54</f>
        <v>0</v>
      </c>
      <c r="L54" s="79"/>
      <c r="M54" s="79"/>
      <c r="N54" s="79"/>
      <c r="O54" s="79"/>
      <c r="P54" s="79"/>
      <c r="Q54" s="79"/>
      <c r="R54" s="79"/>
      <c r="S54" s="79"/>
      <c r="T54" s="79"/>
      <c r="U54" s="79"/>
      <c r="V54" s="79"/>
      <c r="W54" s="79"/>
      <c r="X54" s="79"/>
    </row>
    <row r="55" spans="1:24" s="2" customFormat="1" ht="24.95" customHeight="1">
      <c r="A55" s="78"/>
      <c r="B55" s="213" t="s">
        <v>52</v>
      </c>
      <c r="C55" s="186"/>
      <c r="D55" s="127"/>
      <c r="E55" s="127"/>
      <c r="F55" s="293"/>
      <c r="G55" s="117"/>
      <c r="H55" s="117"/>
      <c r="I55" s="186"/>
      <c r="J55" s="115"/>
      <c r="K55" s="199">
        <f t="shared" si="10"/>
        <v>0</v>
      </c>
      <c r="L55" s="79"/>
      <c r="M55" s="79"/>
      <c r="N55" s="79"/>
      <c r="O55" s="79"/>
      <c r="P55" s="79"/>
      <c r="Q55" s="79"/>
      <c r="R55" s="79"/>
      <c r="S55" s="79"/>
      <c r="T55" s="79"/>
      <c r="U55" s="79"/>
      <c r="V55" s="79"/>
      <c r="W55" s="79"/>
      <c r="X55" s="79"/>
    </row>
    <row r="56" spans="1:24" s="2" customFormat="1" ht="24.95" customHeight="1">
      <c r="A56" s="78"/>
      <c r="B56" s="213" t="s">
        <v>53</v>
      </c>
      <c r="C56" s="186"/>
      <c r="D56" s="127"/>
      <c r="E56" s="127"/>
      <c r="F56" s="293"/>
      <c r="G56" s="117"/>
      <c r="H56" s="117"/>
      <c r="I56" s="186"/>
      <c r="J56" s="115"/>
      <c r="K56" s="199">
        <f t="shared" si="10"/>
        <v>0</v>
      </c>
      <c r="L56" s="79"/>
      <c r="M56" s="79"/>
      <c r="N56" s="79"/>
      <c r="O56" s="79"/>
      <c r="P56" s="79"/>
      <c r="Q56" s="79"/>
      <c r="R56" s="79"/>
      <c r="S56" s="79"/>
      <c r="T56" s="79"/>
      <c r="U56" s="79"/>
      <c r="V56" s="79"/>
      <c r="W56" s="79"/>
      <c r="X56" s="79"/>
    </row>
    <row r="57" spans="1:24" s="2" customFormat="1" ht="24.95" customHeight="1">
      <c r="A57" s="78"/>
      <c r="B57" s="213" t="s">
        <v>54</v>
      </c>
      <c r="C57" s="186"/>
      <c r="D57" s="127"/>
      <c r="E57" s="127"/>
      <c r="F57" s="293"/>
      <c r="G57" s="117"/>
      <c r="H57" s="117"/>
      <c r="I57" s="186"/>
      <c r="J57" s="115"/>
      <c r="K57" s="199">
        <f t="shared" si="10"/>
        <v>0</v>
      </c>
      <c r="L57" s="79"/>
      <c r="M57" s="79"/>
      <c r="N57" s="79"/>
      <c r="O57" s="79"/>
      <c r="P57" s="79"/>
      <c r="Q57" s="79"/>
      <c r="R57" s="79"/>
      <c r="S57" s="79"/>
      <c r="T57" s="79"/>
      <c r="U57" s="79"/>
      <c r="V57" s="79"/>
      <c r="W57" s="79"/>
      <c r="X57" s="79"/>
    </row>
    <row r="58" spans="1:24" s="2" customFormat="1" ht="24.95" customHeight="1">
      <c r="A58" s="78"/>
      <c r="B58" s="213" t="s">
        <v>55</v>
      </c>
      <c r="C58" s="186"/>
      <c r="D58" s="127"/>
      <c r="E58" s="127"/>
      <c r="F58" s="293"/>
      <c r="G58" s="117"/>
      <c r="H58" s="117"/>
      <c r="I58" s="186"/>
      <c r="J58" s="115"/>
      <c r="K58" s="199">
        <f t="shared" si="10"/>
        <v>0</v>
      </c>
      <c r="L58" s="79"/>
      <c r="M58" s="79"/>
      <c r="N58" s="79"/>
      <c r="O58" s="79"/>
      <c r="P58" s="79"/>
      <c r="Q58" s="79"/>
      <c r="R58" s="79"/>
      <c r="S58" s="79"/>
      <c r="T58" s="79"/>
      <c r="U58" s="79"/>
      <c r="V58" s="79"/>
      <c r="W58" s="79"/>
      <c r="X58" s="79"/>
    </row>
    <row r="59" spans="1:24" s="2" customFormat="1" ht="24.95" customHeight="1">
      <c r="A59" s="78"/>
      <c r="B59" s="213" t="s">
        <v>56</v>
      </c>
      <c r="C59" s="186"/>
      <c r="D59" s="127"/>
      <c r="E59" s="127"/>
      <c r="F59" s="293"/>
      <c r="G59" s="117"/>
      <c r="H59" s="117"/>
      <c r="I59" s="186"/>
      <c r="J59" s="115"/>
      <c r="K59" s="199">
        <f t="shared" si="10"/>
        <v>0</v>
      </c>
      <c r="L59" s="79"/>
      <c r="M59" s="79"/>
      <c r="N59" s="79"/>
      <c r="O59" s="79"/>
      <c r="P59" s="79"/>
      <c r="Q59" s="79"/>
      <c r="R59" s="79"/>
      <c r="S59" s="79"/>
      <c r="T59" s="79"/>
      <c r="U59" s="79"/>
      <c r="V59" s="79"/>
      <c r="W59" s="79"/>
      <c r="X59" s="79"/>
    </row>
    <row r="60" spans="1:24" s="2" customFormat="1" ht="24.95" customHeight="1">
      <c r="A60" s="78"/>
      <c r="B60" s="213" t="s">
        <v>57</v>
      </c>
      <c r="C60" s="186"/>
      <c r="D60" s="127"/>
      <c r="E60" s="127"/>
      <c r="F60" s="293"/>
      <c r="G60" s="117"/>
      <c r="H60" s="117"/>
      <c r="I60" s="186"/>
      <c r="J60" s="115"/>
      <c r="K60" s="199">
        <f t="shared" si="10"/>
        <v>0</v>
      </c>
      <c r="L60" s="79"/>
      <c r="M60" s="79"/>
      <c r="N60" s="79"/>
      <c r="O60" s="79"/>
      <c r="P60" s="79"/>
      <c r="Q60" s="79"/>
      <c r="R60" s="79"/>
      <c r="S60" s="79"/>
      <c r="T60" s="79"/>
      <c r="U60" s="79"/>
      <c r="V60" s="79"/>
      <c r="W60" s="79"/>
      <c r="X60" s="79"/>
    </row>
    <row r="61" spans="1:24" s="2" customFormat="1" ht="24.95" customHeight="1">
      <c r="A61" s="78"/>
      <c r="B61" s="213" t="s">
        <v>58</v>
      </c>
      <c r="C61" s="186"/>
      <c r="D61" s="127"/>
      <c r="E61" s="127"/>
      <c r="F61" s="293"/>
      <c r="G61" s="117"/>
      <c r="H61" s="117"/>
      <c r="I61" s="186"/>
      <c r="J61" s="115"/>
      <c r="K61" s="199">
        <f t="shared" si="10"/>
        <v>0</v>
      </c>
      <c r="L61" s="79"/>
      <c r="M61" s="79"/>
      <c r="N61" s="79"/>
      <c r="O61" s="79"/>
      <c r="P61" s="79"/>
      <c r="Q61" s="79"/>
      <c r="R61" s="79"/>
      <c r="S61" s="79"/>
      <c r="T61" s="79"/>
      <c r="U61" s="79"/>
      <c r="V61" s="79"/>
      <c r="W61" s="79"/>
      <c r="X61" s="79"/>
    </row>
    <row r="62" spans="1:24" s="2" customFormat="1" ht="24.95" customHeight="1">
      <c r="A62" s="78"/>
      <c r="B62" s="100"/>
      <c r="E62" s="100"/>
      <c r="F62" s="79"/>
      <c r="G62" s="39"/>
      <c r="H62" s="39"/>
      <c r="J62" s="79"/>
      <c r="K62" s="38"/>
      <c r="L62" s="79"/>
      <c r="M62" s="79"/>
      <c r="N62" s="79"/>
      <c r="O62" s="79"/>
      <c r="P62" s="79"/>
      <c r="Q62" s="79"/>
      <c r="R62" s="79"/>
      <c r="S62" s="79"/>
      <c r="T62" s="79"/>
      <c r="U62" s="79"/>
      <c r="V62" s="79"/>
      <c r="W62" s="79"/>
      <c r="X62" s="79"/>
    </row>
    <row r="63" spans="1:24" s="2" customFormat="1" ht="24.95" customHeight="1">
      <c r="A63" s="78"/>
      <c r="B63" s="100"/>
      <c r="C63" s="100"/>
      <c r="D63" s="100"/>
      <c r="E63" s="100"/>
      <c r="G63" s="15"/>
      <c r="H63" s="15"/>
      <c r="I63" s="79"/>
      <c r="J63" s="210" t="s">
        <v>20</v>
      </c>
      <c r="K63" s="199">
        <f>SUM(K53:K61)</f>
        <v>0</v>
      </c>
      <c r="L63" s="79"/>
      <c r="M63" s="79"/>
      <c r="N63" s="79"/>
      <c r="O63" s="79"/>
      <c r="P63" s="79"/>
      <c r="Q63" s="79"/>
      <c r="R63" s="79"/>
      <c r="S63" s="79"/>
      <c r="T63" s="79"/>
      <c r="U63" s="79"/>
      <c r="V63" s="79"/>
      <c r="W63" s="79"/>
      <c r="X63" s="79"/>
    </row>
    <row r="64" spans="1:24" s="2" customFormat="1" ht="24.95" customHeight="1">
      <c r="A64" s="78"/>
      <c r="B64" s="100"/>
      <c r="C64" s="100"/>
      <c r="D64" s="100"/>
      <c r="E64" s="100"/>
      <c r="F64" s="100"/>
      <c r="G64" s="15"/>
      <c r="H64" s="15"/>
      <c r="I64" s="15"/>
      <c r="J64" s="86"/>
      <c r="K64" s="79"/>
      <c r="L64" s="79"/>
      <c r="M64" s="79"/>
      <c r="N64" s="79"/>
      <c r="O64" s="79"/>
      <c r="P64" s="79"/>
      <c r="Q64" s="79"/>
      <c r="R64" s="79"/>
      <c r="S64" s="79"/>
      <c r="T64" s="79"/>
      <c r="U64" s="79"/>
      <c r="V64" s="79"/>
      <c r="W64" s="79"/>
      <c r="X64" s="79"/>
    </row>
    <row r="65" spans="1:17" s="2" customFormat="1" ht="24.95" customHeight="1">
      <c r="A65" s="78"/>
      <c r="B65" s="79"/>
      <c r="C65" s="79"/>
      <c r="D65" s="79"/>
      <c r="E65" s="99"/>
      <c r="F65" s="79"/>
      <c r="G65" s="10"/>
      <c r="H65" s="12"/>
      <c r="I65" s="7"/>
      <c r="J65" s="119"/>
      <c r="K65" s="79"/>
      <c r="L65" s="7"/>
      <c r="M65" s="7"/>
      <c r="N65" s="7"/>
      <c r="O65" s="7"/>
      <c r="P65" s="7"/>
      <c r="Q65" s="7"/>
    </row>
    <row r="66" spans="1:17" ht="24.95" customHeight="1">
      <c r="A66" s="23" t="s">
        <v>4</v>
      </c>
      <c r="B66" s="7" t="s">
        <v>49</v>
      </c>
      <c r="C66" s="7"/>
      <c r="D66" s="7"/>
      <c r="E66" s="16"/>
      <c r="F66" s="15"/>
      <c r="G66" s="12"/>
      <c r="H66" s="15"/>
      <c r="I66" s="36"/>
      <c r="J66" s="48"/>
      <c r="Q66" s="1"/>
    </row>
    <row r="67" spans="1:17" s="6" customFormat="1" ht="54" customHeight="1">
      <c r="A67" s="23"/>
      <c r="B67" s="362" t="s">
        <v>21</v>
      </c>
      <c r="C67" s="363"/>
      <c r="D67" s="84" t="s">
        <v>84</v>
      </c>
      <c r="E67" s="85"/>
      <c r="F67" s="85"/>
      <c r="G67" s="12"/>
      <c r="H67" s="17"/>
      <c r="I67" s="37"/>
      <c r="J67" s="85"/>
      <c r="K67" s="17"/>
      <c r="L67" s="17"/>
      <c r="M67" s="17"/>
      <c r="N67" s="17"/>
      <c r="O67" s="17"/>
      <c r="P67" s="17"/>
    </row>
    <row r="68" spans="1:17" ht="15.6" customHeight="1">
      <c r="A68" s="23"/>
      <c r="B68" s="358"/>
      <c r="C68" s="359"/>
      <c r="D68" s="110"/>
      <c r="E68" s="48"/>
      <c r="F68" s="48"/>
      <c r="G68" s="21"/>
      <c r="H68" s="15"/>
      <c r="I68" s="36"/>
      <c r="J68" s="15"/>
      <c r="Q68" s="1"/>
    </row>
    <row r="69" spans="1:17" ht="15.6" customHeight="1">
      <c r="A69" s="23"/>
      <c r="B69" s="358"/>
      <c r="C69" s="359"/>
      <c r="D69" s="110"/>
      <c r="E69" s="48"/>
      <c r="F69" s="48"/>
      <c r="G69" s="21"/>
      <c r="H69" s="15"/>
      <c r="I69" s="36"/>
      <c r="J69" s="15"/>
      <c r="Q69" s="1"/>
    </row>
    <row r="70" spans="1:17" ht="15.6" customHeight="1">
      <c r="A70" s="23"/>
      <c r="B70" s="358"/>
      <c r="C70" s="359"/>
      <c r="D70" s="110"/>
      <c r="E70" s="48"/>
      <c r="F70" s="48"/>
      <c r="G70" s="21"/>
      <c r="H70" s="15"/>
      <c r="I70" s="36"/>
      <c r="J70" s="15"/>
      <c r="Q70" s="1"/>
    </row>
    <row r="71" spans="1:17" ht="15.6" customHeight="1">
      <c r="A71" s="23"/>
      <c r="B71" s="358"/>
      <c r="C71" s="359"/>
      <c r="D71" s="110"/>
      <c r="E71" s="48"/>
      <c r="F71" s="48"/>
      <c r="G71" s="21"/>
      <c r="H71" s="15"/>
      <c r="I71" s="36"/>
      <c r="J71" s="15"/>
      <c r="Q71" s="1"/>
    </row>
    <row r="72" spans="1:17" ht="15.6" customHeight="1">
      <c r="A72" s="23"/>
      <c r="B72" s="358"/>
      <c r="C72" s="359"/>
      <c r="D72" s="110"/>
      <c r="E72" s="48"/>
      <c r="F72" s="48"/>
      <c r="G72" s="21"/>
      <c r="H72" s="15"/>
      <c r="I72" s="36"/>
      <c r="J72" s="15"/>
      <c r="Q72" s="1"/>
    </row>
    <row r="73" spans="1:17" ht="15.6" customHeight="1">
      <c r="A73" s="23"/>
      <c r="B73" s="358"/>
      <c r="C73" s="359"/>
      <c r="D73" s="110"/>
      <c r="E73" s="48"/>
      <c r="F73" s="48"/>
      <c r="G73" s="21"/>
      <c r="H73" s="15"/>
      <c r="I73" s="36"/>
      <c r="J73" s="15"/>
      <c r="Q73" s="1"/>
    </row>
    <row r="74" spans="1:17" ht="15.6" customHeight="1">
      <c r="A74" s="23"/>
      <c r="B74" s="358"/>
      <c r="C74" s="359"/>
      <c r="D74" s="110"/>
      <c r="E74" s="48"/>
      <c r="F74" s="48"/>
      <c r="G74" s="21"/>
      <c r="H74" s="15"/>
      <c r="I74" s="36"/>
      <c r="J74" s="15"/>
      <c r="Q74" s="1"/>
    </row>
    <row r="75" spans="1:17" ht="15.6" customHeight="1">
      <c r="B75" s="358"/>
      <c r="C75" s="359"/>
      <c r="D75" s="110"/>
      <c r="E75" s="48"/>
      <c r="F75" s="48"/>
      <c r="G75" s="21"/>
      <c r="H75" s="102"/>
      <c r="I75" s="103"/>
      <c r="J75" s="102"/>
      <c r="K75" s="102"/>
      <c r="L75" s="102"/>
      <c r="Q75" s="1"/>
    </row>
    <row r="76" spans="1:17" ht="24.95" customHeight="1">
      <c r="B76" s="15"/>
      <c r="C76" s="15"/>
      <c r="D76" s="3"/>
      <c r="E76" s="80"/>
      <c r="F76" s="48"/>
      <c r="G76" s="21"/>
      <c r="H76" s="102"/>
      <c r="I76" s="103"/>
      <c r="J76" s="102"/>
      <c r="K76" s="102"/>
      <c r="L76" s="102"/>
      <c r="Q76" s="1"/>
    </row>
    <row r="77" spans="1:17" s="2" customFormat="1" ht="24.95" customHeight="1">
      <c r="A77" s="23"/>
      <c r="B77" s="7"/>
      <c r="C77" s="210" t="s">
        <v>20</v>
      </c>
      <c r="D77" s="203">
        <f>SUM(D68:D75)</f>
        <v>0</v>
      </c>
      <c r="E77" s="193"/>
      <c r="F77" s="79"/>
      <c r="G77" s="21"/>
      <c r="H77" s="7"/>
      <c r="I77" s="13"/>
      <c r="J77" s="7"/>
      <c r="K77" s="7"/>
      <c r="L77" s="7"/>
      <c r="M77" s="7"/>
      <c r="N77" s="7"/>
      <c r="O77" s="7"/>
      <c r="P77" s="7"/>
    </row>
    <row r="78" spans="1:17" s="7" customFormat="1" ht="39" customHeight="1">
      <c r="A78" s="23"/>
      <c r="E78" s="10"/>
      <c r="G78" s="20"/>
      <c r="H78" s="21"/>
      <c r="J78" s="13"/>
    </row>
    <row r="79" spans="1:17" s="7" customFormat="1" ht="30" customHeight="1">
      <c r="A79" s="23" t="s">
        <v>74</v>
      </c>
      <c r="B79" s="109" t="s">
        <v>78</v>
      </c>
      <c r="E79" s="10"/>
      <c r="G79" s="20"/>
      <c r="H79" s="91"/>
      <c r="J79" s="13"/>
    </row>
    <row r="80" spans="1:17" s="2" customFormat="1" ht="28.5" customHeight="1">
      <c r="A80" s="23"/>
      <c r="B80" s="347" t="s">
        <v>150</v>
      </c>
      <c r="C80" s="348"/>
      <c r="D80" s="348"/>
      <c r="E80" s="348"/>
      <c r="F80" s="197">
        <f>F23+F36+I50+K63+D77</f>
        <v>0</v>
      </c>
      <c r="G80" s="79"/>
      <c r="H80" s="79"/>
      <c r="I80" s="7"/>
      <c r="J80" s="13"/>
      <c r="K80" s="7"/>
      <c r="L80" s="7"/>
      <c r="M80" s="7"/>
      <c r="N80" s="7"/>
      <c r="O80" s="7"/>
      <c r="P80" s="7"/>
      <c r="Q80" s="7"/>
    </row>
    <row r="81" spans="1:24" s="2" customFormat="1" ht="69" customHeight="1">
      <c r="A81" s="23"/>
      <c r="B81" s="120" t="s">
        <v>86</v>
      </c>
      <c r="C81" s="121" t="s">
        <v>81</v>
      </c>
      <c r="D81" s="136"/>
      <c r="E81" s="121" t="s">
        <v>80</v>
      </c>
      <c r="F81" s="111"/>
      <c r="G81" s="79"/>
      <c r="H81" s="79"/>
      <c r="I81" s="7"/>
      <c r="J81" s="13"/>
      <c r="K81" s="7"/>
      <c r="L81" s="7"/>
      <c r="M81" s="7"/>
      <c r="N81" s="7"/>
      <c r="O81" s="7"/>
      <c r="P81" s="7"/>
      <c r="Q81" s="7"/>
    </row>
    <row r="82" spans="1:24" s="2" customFormat="1" ht="28.5" customHeight="1">
      <c r="A82" s="23"/>
      <c r="B82" s="349" t="s">
        <v>151</v>
      </c>
      <c r="C82" s="350"/>
      <c r="D82" s="350"/>
      <c r="E82" s="350"/>
      <c r="F82" s="197">
        <f>F80-F81</f>
        <v>0</v>
      </c>
      <c r="G82" s="211" t="str">
        <f>IF(OR(AND($C$4="Feasibility study",F82&gt;250000),AND($C$4="Pilot project",F82&gt;600000)),"The eligible project costs are above the maximum. You are not eligible for a subsidy.","")</f>
        <v/>
      </c>
      <c r="H82" s="79"/>
      <c r="I82" s="7"/>
      <c r="J82" s="13"/>
      <c r="K82" s="7"/>
      <c r="L82" s="7"/>
      <c r="M82" s="7"/>
      <c r="N82" s="7"/>
      <c r="O82" s="7"/>
      <c r="P82" s="7"/>
      <c r="Q82" s="7"/>
    </row>
    <row r="83" spans="1:24" s="15" customFormat="1" ht="28.5" customHeight="1">
      <c r="A83" s="22"/>
      <c r="B83" s="351" t="s">
        <v>88</v>
      </c>
      <c r="C83" s="348"/>
      <c r="D83" s="348"/>
      <c r="E83" s="348"/>
      <c r="F83" s="201" t="str">
        <f>IF(F82="","",IF(C4="Feasibility study",VLOOKUP(C6,'Bronblad percerntages'!B5:E10,2),IF(AND(C4="Pilot project",'Project and applicant details'!C6="no",'Project and applicant details'!C5="no"),VLOOKUP(C6,'Bronblad percerntages'!B5:E10,3),IF(AND(C4="Pilot project",(OR('Project and applicant details'!C6="yes",'Project and applicant details'!C5="yes"))),VLOOKUP(C6,'Bronblad percerntages'!B5:E10,4)))))</f>
        <v/>
      </c>
      <c r="G83" s="48"/>
      <c r="H83" s="97"/>
      <c r="J83" s="36"/>
    </row>
    <row r="84" spans="1:24" s="15" customFormat="1" ht="28.5" customHeight="1">
      <c r="A84" s="22"/>
      <c r="B84" s="351" t="s">
        <v>73</v>
      </c>
      <c r="C84" s="348"/>
      <c r="D84" s="348"/>
      <c r="E84" s="348"/>
      <c r="F84" s="202">
        <f>F82*F83</f>
        <v>0</v>
      </c>
      <c r="H84" s="97"/>
      <c r="J84" s="36"/>
    </row>
    <row r="85" spans="1:24" s="2" customFormat="1" ht="74.25" customHeight="1">
      <c r="A85" s="23"/>
      <c r="B85" s="120" t="s">
        <v>82</v>
      </c>
      <c r="C85" s="121" t="s">
        <v>79</v>
      </c>
      <c r="D85" s="136"/>
      <c r="E85" s="121" t="s">
        <v>80</v>
      </c>
      <c r="F85" s="111"/>
      <c r="G85" s="79"/>
      <c r="H85" s="79"/>
      <c r="I85" s="7"/>
      <c r="J85" s="13"/>
      <c r="K85" s="7"/>
      <c r="L85" s="7"/>
      <c r="M85" s="7"/>
      <c r="N85" s="7"/>
      <c r="O85" s="7"/>
      <c r="P85" s="7"/>
      <c r="Q85" s="7"/>
    </row>
    <row r="86" spans="1:24" s="2" customFormat="1" ht="28.5" customHeight="1">
      <c r="A86" s="23"/>
      <c r="B86" s="351" t="s">
        <v>103</v>
      </c>
      <c r="C86" s="348"/>
      <c r="D86" s="348"/>
      <c r="E86" s="348"/>
      <c r="F86" s="202">
        <f>F84-F85</f>
        <v>0</v>
      </c>
      <c r="G86" s="79"/>
      <c r="H86" s="79"/>
      <c r="I86" s="7"/>
      <c r="J86" s="13"/>
      <c r="K86" s="7"/>
      <c r="L86" s="7"/>
      <c r="M86" s="7"/>
      <c r="N86" s="7"/>
      <c r="O86" s="7"/>
      <c r="P86" s="7"/>
      <c r="Q86" s="7"/>
    </row>
    <row r="87" spans="1:24" s="15" customFormat="1" ht="28.5" customHeight="1">
      <c r="A87" s="22"/>
      <c r="B87" s="351" t="s">
        <v>129</v>
      </c>
      <c r="C87" s="348"/>
      <c r="D87" s="348"/>
      <c r="E87" s="348"/>
      <c r="F87" s="111"/>
      <c r="G87" s="215" t="str">
        <f>IF(F87&gt;F86,"Requested subsidy above maximum", "" )</f>
        <v/>
      </c>
      <c r="J87" s="36"/>
    </row>
    <row r="88" spans="1:24" s="15" customFormat="1" ht="36" customHeight="1">
      <c r="A88" s="22"/>
      <c r="E88" s="16"/>
      <c r="G88" s="16"/>
      <c r="H88" s="97"/>
      <c r="J88" s="36"/>
    </row>
    <row r="89" spans="1:24" s="15" customFormat="1" ht="29.25" customHeight="1">
      <c r="A89" s="23" t="s">
        <v>75</v>
      </c>
      <c r="B89" s="109" t="s">
        <v>76</v>
      </c>
      <c r="C89" s="7"/>
      <c r="D89" s="7"/>
      <c r="E89" s="10"/>
      <c r="F89" s="7"/>
      <c r="G89" s="20"/>
      <c r="H89" s="104"/>
      <c r="J89" s="36"/>
    </row>
    <row r="90" spans="1:24" s="15" customFormat="1" ht="29.25" customHeight="1">
      <c r="A90" s="23"/>
      <c r="B90" s="347" t="s">
        <v>127</v>
      </c>
      <c r="C90" s="348"/>
      <c r="D90" s="348"/>
      <c r="E90" s="348"/>
      <c r="F90" s="197">
        <f>F80-F87</f>
        <v>0</v>
      </c>
      <c r="H90" s="12"/>
      <c r="J90" s="36"/>
    </row>
    <row r="91" spans="1:24" s="15" customFormat="1" ht="29.25" customHeight="1">
      <c r="A91" s="23"/>
      <c r="B91" s="347" t="s">
        <v>123</v>
      </c>
      <c r="C91" s="348"/>
      <c r="D91" s="348"/>
      <c r="E91" s="348"/>
      <c r="F91" s="197">
        <f>F85</f>
        <v>0</v>
      </c>
      <c r="H91" s="12"/>
      <c r="J91" s="36"/>
    </row>
    <row r="92" spans="1:24" s="15" customFormat="1" ht="29.25" customHeight="1">
      <c r="A92" s="23"/>
      <c r="B92" s="352" t="s">
        <v>124</v>
      </c>
      <c r="C92" s="353"/>
      <c r="D92" s="353"/>
      <c r="E92" s="354"/>
      <c r="F92" s="197">
        <f>F81</f>
        <v>0</v>
      </c>
      <c r="H92" s="12"/>
      <c r="J92" s="36"/>
    </row>
    <row r="93" spans="1:24" s="15" customFormat="1" ht="29.25" customHeight="1">
      <c r="A93" s="23"/>
      <c r="B93" s="351" t="s">
        <v>125</v>
      </c>
      <c r="C93" s="348"/>
      <c r="D93" s="348"/>
      <c r="E93" s="348"/>
      <c r="F93" s="197">
        <f>H23+J50</f>
        <v>0</v>
      </c>
      <c r="H93" s="12"/>
      <c r="J93" s="36"/>
    </row>
    <row r="94" spans="1:24" s="15" customFormat="1" ht="29.25" customHeight="1">
      <c r="A94" s="23"/>
      <c r="B94" s="355" t="s">
        <v>122</v>
      </c>
      <c r="C94" s="356"/>
      <c r="D94" s="356"/>
      <c r="E94" s="357"/>
      <c r="F94" s="203">
        <f>F90-F91-F92-F93</f>
        <v>0</v>
      </c>
      <c r="H94" s="12"/>
      <c r="J94" s="36"/>
    </row>
    <row r="95" spans="1:24" s="15" customFormat="1" ht="100.5" customHeight="1">
      <c r="A95" s="22"/>
      <c r="B95" s="345" t="str">
        <f>IF( F94&gt;0, "To substantiate your ability to pay this own contribution from working capital, please attach the most recent financial statement to your subsidy application.
The balance sheet and profit and loss account should be in English or Dutch","")</f>
        <v/>
      </c>
      <c r="C95" s="346"/>
      <c r="D95" s="346"/>
      <c r="E95" s="346"/>
      <c r="G95" s="16"/>
      <c r="H95" s="12"/>
      <c r="J95" s="36"/>
      <c r="R95" s="1"/>
      <c r="S95" s="1"/>
      <c r="T95" s="1"/>
      <c r="U95" s="1"/>
      <c r="V95" s="1"/>
      <c r="W95" s="1"/>
      <c r="X95" s="1"/>
    </row>
    <row r="96" spans="1:24" s="15" customFormat="1" ht="100.5" customHeight="1">
      <c r="A96" s="22"/>
      <c r="E96" s="16"/>
      <c r="G96" s="16"/>
      <c r="H96" s="12"/>
      <c r="J96" s="36"/>
      <c r="R96" s="1"/>
      <c r="S96" s="1"/>
      <c r="T96" s="1"/>
      <c r="U96" s="1"/>
      <c r="V96" s="1"/>
      <c r="W96" s="1"/>
      <c r="X96" s="1"/>
    </row>
    <row r="97" spans="1:24" s="15" customFormat="1" ht="100.5" customHeight="1">
      <c r="A97" s="22"/>
      <c r="E97" s="16"/>
      <c r="G97" s="16"/>
      <c r="H97" s="12"/>
      <c r="J97" s="36"/>
      <c r="R97" s="1"/>
      <c r="S97" s="1"/>
      <c r="T97" s="1"/>
      <c r="U97" s="1"/>
      <c r="V97" s="1"/>
      <c r="W97" s="1"/>
      <c r="X97" s="1"/>
    </row>
    <row r="98" spans="1:24" s="15" customFormat="1" ht="100.5" customHeight="1">
      <c r="A98" s="22"/>
      <c r="E98" s="16"/>
      <c r="G98" s="16"/>
      <c r="H98" s="12"/>
      <c r="J98" s="36"/>
      <c r="R98" s="1"/>
      <c r="S98" s="1"/>
      <c r="T98" s="1"/>
      <c r="U98" s="1"/>
      <c r="V98" s="1"/>
      <c r="W98" s="1"/>
      <c r="X98" s="1"/>
    </row>
    <row r="99" spans="1:24" s="15" customFormat="1" ht="100.5" customHeight="1">
      <c r="A99" s="22"/>
      <c r="E99" s="16"/>
      <c r="G99" s="16"/>
      <c r="H99" s="12"/>
      <c r="J99" s="36"/>
      <c r="R99" s="1"/>
      <c r="S99" s="1"/>
      <c r="T99" s="1"/>
      <c r="U99" s="1"/>
      <c r="V99" s="1"/>
      <c r="W99" s="1"/>
      <c r="X99" s="1"/>
    </row>
    <row r="100" spans="1:24" s="15" customFormat="1" ht="100.5" customHeight="1">
      <c r="A100" s="22"/>
      <c r="E100" s="16"/>
      <c r="G100" s="16"/>
      <c r="H100" s="12"/>
      <c r="J100" s="36"/>
      <c r="R100" s="1"/>
      <c r="S100" s="1"/>
      <c r="T100" s="1"/>
      <c r="U100" s="1"/>
      <c r="V100" s="1"/>
      <c r="W100" s="1"/>
      <c r="X100" s="1"/>
    </row>
    <row r="101" spans="1:24" s="15" customFormat="1" ht="100.5" customHeight="1">
      <c r="A101" s="22"/>
      <c r="E101" s="16"/>
      <c r="G101" s="16"/>
      <c r="H101" s="12"/>
      <c r="J101" s="36"/>
      <c r="R101" s="1"/>
      <c r="S101" s="1"/>
      <c r="T101" s="1"/>
      <c r="U101" s="1"/>
      <c r="V101" s="1"/>
      <c r="W101" s="1"/>
      <c r="X101" s="1"/>
    </row>
    <row r="102" spans="1:24" s="15" customFormat="1" ht="100.5" customHeight="1">
      <c r="A102" s="22"/>
      <c r="E102" s="16"/>
      <c r="G102" s="16"/>
      <c r="H102" s="12"/>
      <c r="J102" s="36"/>
      <c r="R102" s="1"/>
      <c r="S102" s="1"/>
      <c r="T102" s="1"/>
      <c r="U102" s="1"/>
      <c r="V102" s="1"/>
      <c r="W102" s="1"/>
      <c r="X102" s="1"/>
    </row>
    <row r="103" spans="1:24" s="15" customFormat="1" ht="100.5" customHeight="1">
      <c r="A103" s="22"/>
      <c r="E103" s="16"/>
      <c r="G103" s="16"/>
      <c r="H103" s="12"/>
      <c r="J103" s="36"/>
      <c r="R103" s="1"/>
      <c r="S103" s="1"/>
      <c r="T103" s="1"/>
      <c r="U103" s="1"/>
      <c r="V103" s="1"/>
      <c r="W103" s="1"/>
      <c r="X103" s="1"/>
    </row>
    <row r="104" spans="1:24" s="15" customFormat="1" ht="15.6" customHeight="1">
      <c r="A104" s="22"/>
      <c r="E104" s="16"/>
      <c r="G104" s="16"/>
      <c r="H104" s="12"/>
      <c r="J104" s="36"/>
      <c r="R104" s="1"/>
      <c r="S104" s="1"/>
      <c r="T104" s="1"/>
      <c r="U104" s="1"/>
      <c r="V104" s="1"/>
      <c r="W104" s="1"/>
      <c r="X104" s="1"/>
    </row>
    <row r="105" spans="1:24" s="15" customFormat="1" ht="15.6" customHeight="1">
      <c r="A105" s="22"/>
      <c r="E105" s="16"/>
      <c r="G105" s="16"/>
      <c r="H105" s="12"/>
      <c r="J105" s="36"/>
      <c r="R105" s="1"/>
      <c r="S105" s="1"/>
      <c r="T105" s="1"/>
      <c r="U105" s="1"/>
      <c r="V105" s="1"/>
      <c r="W105" s="1"/>
      <c r="X105" s="1"/>
    </row>
    <row r="106" spans="1:24" s="15" customFormat="1" ht="15.6" customHeight="1">
      <c r="A106" s="22"/>
      <c r="E106" s="16"/>
      <c r="G106" s="16"/>
      <c r="H106" s="12"/>
      <c r="J106" s="36"/>
      <c r="R106" s="1"/>
      <c r="S106" s="1"/>
      <c r="T106" s="1"/>
      <c r="U106" s="1"/>
      <c r="V106" s="1"/>
      <c r="W106" s="1"/>
      <c r="X106" s="1"/>
    </row>
    <row r="107" spans="1:24" s="15" customFormat="1" ht="15.6" customHeight="1">
      <c r="A107" s="22"/>
      <c r="E107" s="16"/>
      <c r="G107" s="16"/>
      <c r="H107" s="12"/>
      <c r="J107" s="36"/>
      <c r="R107" s="1"/>
      <c r="S107" s="1"/>
      <c r="T107" s="1"/>
      <c r="U107" s="1"/>
      <c r="V107" s="1"/>
      <c r="W107" s="1"/>
      <c r="X107" s="1"/>
    </row>
    <row r="108" spans="1:24" s="15" customFormat="1" ht="15.6" customHeight="1">
      <c r="A108" s="22"/>
      <c r="E108" s="16"/>
      <c r="G108" s="16"/>
      <c r="H108" s="12"/>
      <c r="J108" s="36"/>
      <c r="R108" s="1"/>
      <c r="S108" s="1"/>
      <c r="T108" s="1"/>
      <c r="U108" s="1"/>
      <c r="V108" s="1"/>
      <c r="W108" s="1"/>
      <c r="X108" s="1"/>
    </row>
    <row r="109" spans="1:24" s="15" customFormat="1" ht="15.6" customHeight="1">
      <c r="A109" s="22"/>
      <c r="E109" s="16"/>
      <c r="G109" s="16"/>
      <c r="H109" s="12"/>
      <c r="J109" s="36"/>
      <c r="R109" s="1"/>
      <c r="S109" s="1"/>
      <c r="T109" s="1"/>
      <c r="U109" s="1"/>
      <c r="V109" s="1"/>
      <c r="W109" s="1"/>
      <c r="X109" s="1"/>
    </row>
  </sheetData>
  <sheetProtection algorithmName="SHA-512" hashValue="lFg7XWAC0oXfmFM3FOPZgGcVuCHLXyhZ0uUe/OsFqUIVls+mnRyvDgXaFvvJjIqWTxFfMF/TsYzsulfZ8uVpdA==" saltValue="5dHvl0JL6JCls5qw97YZjw==" spinCount="100000" sheet="1" selectLockedCells="1"/>
  <mergeCells count="36">
    <mergeCell ref="B31:C31"/>
    <mergeCell ref="C3:E3"/>
    <mergeCell ref="C4:E4"/>
    <mergeCell ref="C5:E5"/>
    <mergeCell ref="C6:E6"/>
    <mergeCell ref="C7:E7"/>
    <mergeCell ref="B9:F9"/>
    <mergeCell ref="B26:C26"/>
    <mergeCell ref="B27:C27"/>
    <mergeCell ref="B28:C28"/>
    <mergeCell ref="B29:C29"/>
    <mergeCell ref="B30:C30"/>
    <mergeCell ref="B75:C75"/>
    <mergeCell ref="B32:C32"/>
    <mergeCell ref="B33:C33"/>
    <mergeCell ref="B34:C34"/>
    <mergeCell ref="B67:C67"/>
    <mergeCell ref="B68:C68"/>
    <mergeCell ref="B69:C69"/>
    <mergeCell ref="B70:C70"/>
    <mergeCell ref="B71:C71"/>
    <mergeCell ref="B72:C72"/>
    <mergeCell ref="B73:C73"/>
    <mergeCell ref="B74:C74"/>
    <mergeCell ref="B95:E95"/>
    <mergeCell ref="B80:E80"/>
    <mergeCell ref="B82:E82"/>
    <mergeCell ref="B83:E83"/>
    <mergeCell ref="B84:E84"/>
    <mergeCell ref="B86:E86"/>
    <mergeCell ref="B87:E87"/>
    <mergeCell ref="B90:E90"/>
    <mergeCell ref="B91:E91"/>
    <mergeCell ref="B92:E92"/>
    <mergeCell ref="B93:E93"/>
    <mergeCell ref="B94:E94"/>
  </mergeCells>
  <conditionalFormatting sqref="B9">
    <cfRule type="cellIs" dxfId="66" priority="9" stopIfTrue="1" operator="equal">
      <formula>"Kies eerst uw systematiek voor de berekening van de subsidiabele kosten"</formula>
    </cfRule>
  </conditionalFormatting>
  <conditionalFormatting sqref="D11:D19">
    <cfRule type="cellIs" dxfId="65" priority="8" operator="equal">
      <formula>65</formula>
    </cfRule>
  </conditionalFormatting>
  <conditionalFormatting sqref="E22">
    <cfRule type="cellIs" dxfId="64" priority="10" stopIfTrue="1" operator="equal">
      <formula>"Opslag algemene kosten (50%)"</formula>
    </cfRule>
  </conditionalFormatting>
  <conditionalFormatting sqref="G22">
    <cfRule type="cellIs" dxfId="63" priority="3" stopIfTrue="1" operator="equal">
      <formula>"Opslag algemene kosten (50%)"</formula>
    </cfRule>
  </conditionalFormatting>
  <conditionalFormatting sqref="G11:H20">
    <cfRule type="containsText" dxfId="62" priority="6" operator="containsText" text="N/a">
      <formula>NOT(ISERROR(SEARCH("N/a",G11)))</formula>
    </cfRule>
  </conditionalFormatting>
  <conditionalFormatting sqref="H22">
    <cfRule type="containsText" dxfId="61" priority="1" operator="containsText" text="N/a">
      <formula>NOT(ISERROR(SEARCH("N/a",H22)))</formula>
    </cfRule>
  </conditionalFormatting>
  <conditionalFormatting sqref="H23">
    <cfRule type="cellIs" dxfId="60" priority="5" operator="greaterThan">
      <formula>0</formula>
    </cfRule>
  </conditionalFormatting>
  <conditionalFormatting sqref="J22">
    <cfRule type="containsText" dxfId="59" priority="2" operator="containsText" text="N/a">
      <formula>NOT(ISERROR(SEARCH("N/a",J22)))</formula>
    </cfRule>
  </conditionalFormatting>
  <conditionalFormatting sqref="J50">
    <cfRule type="cellIs" priority="4" operator="greaterThan">
      <formula>0</formula>
    </cfRule>
  </conditionalFormatting>
  <dataValidations disablePrompts="1" count="1">
    <dataValidation type="list" allowBlank="1" showInputMessage="1" showErrorMessage="1" sqref="C40:C48" xr:uid="{A0522687-54EA-4209-8747-F4CF7596BD1F}">
      <formula1>"Existing equipment, Equipment purchased especially for this project"</formula1>
    </dataValidation>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F0EA-D37D-40A9-A726-F912B0DA2FF5}">
  <sheetPr transitionEvaluation="1">
    <tabColor rgb="FFFDF3A5"/>
    <pageSetUpPr fitToPage="1"/>
  </sheetPr>
  <dimension ref="A1:X109"/>
  <sheetViews>
    <sheetView zoomScale="85" zoomScaleNormal="85" workbookViewId="0">
      <selection activeCell="B11" sqref="B11"/>
    </sheetView>
  </sheetViews>
  <sheetFormatPr defaultColWidth="10.875" defaultRowHeight="15.6" customHeight="1"/>
  <cols>
    <col min="1" max="1" width="4.75" style="22" customWidth="1"/>
    <col min="2" max="2" width="47.75" style="1" customWidth="1"/>
    <col min="3" max="3" width="25.5" style="1" customWidth="1"/>
    <col min="4" max="4" width="28.375" style="1" customWidth="1"/>
    <col min="5" max="5" width="23.875" style="105" customWidth="1"/>
    <col min="6" max="6" width="27" style="1" customWidth="1"/>
    <col min="7" max="7" width="27.625" style="105" customWidth="1"/>
    <col min="8" max="8" width="26.875" style="106" customWidth="1"/>
    <col min="9" max="9" width="35.5" style="15" customWidth="1"/>
    <col min="10" max="10" width="25.625" style="36" customWidth="1"/>
    <col min="11" max="11" width="28.75" style="15" customWidth="1"/>
    <col min="12" max="12" width="43" style="15" hidden="1" customWidth="1"/>
    <col min="13" max="17" width="43" style="15" customWidth="1"/>
    <col min="18" max="16384" width="10.875" style="1"/>
  </cols>
  <sheetData>
    <row r="1" spans="1:17" s="48" customFormat="1" ht="15.6" customHeight="1">
      <c r="A1" s="96"/>
      <c r="E1" s="80"/>
      <c r="G1" s="80"/>
      <c r="H1" s="97"/>
      <c r="J1" s="98"/>
    </row>
    <row r="2" spans="1:17" s="48" customFormat="1" ht="15.6" customHeight="1" thickBot="1">
      <c r="A2" s="96"/>
      <c r="E2" s="80"/>
      <c r="G2" s="80"/>
      <c r="H2" s="97"/>
      <c r="J2" s="98"/>
    </row>
    <row r="3" spans="1:17" ht="28.5" customHeight="1">
      <c r="B3" s="206" t="s">
        <v>17</v>
      </c>
      <c r="C3" s="375">
        <f>'Project and applicant details'!C3</f>
        <v>0</v>
      </c>
      <c r="D3" s="375"/>
      <c r="E3" s="376"/>
      <c r="F3" s="15"/>
      <c r="G3" s="16"/>
      <c r="H3" s="12"/>
    </row>
    <row r="4" spans="1:17" ht="28.5" customHeight="1">
      <c r="B4" s="207" t="s">
        <v>62</v>
      </c>
      <c r="C4" s="366">
        <f>'Project and applicant details'!C4</f>
        <v>0</v>
      </c>
      <c r="D4" s="367"/>
      <c r="E4" s="382"/>
      <c r="F4" s="15"/>
      <c r="G4" s="16"/>
      <c r="H4" s="12"/>
    </row>
    <row r="5" spans="1:17" ht="28.5" customHeight="1">
      <c r="B5" s="208" t="str">
        <f>'Project and applicant details'!B11</f>
        <v>Partner 1</v>
      </c>
      <c r="C5" s="369" t="str">
        <f>IF('Project and applicant details'!C11="","",'Project and applicant details'!C11)</f>
        <v/>
      </c>
      <c r="D5" s="369"/>
      <c r="E5" s="383"/>
      <c r="F5" s="15"/>
      <c r="G5" s="16"/>
      <c r="H5" s="12"/>
    </row>
    <row r="6" spans="1:17" s="2" customFormat="1" ht="28.5" customHeight="1">
      <c r="A6" s="23"/>
      <c r="B6" s="208" t="s">
        <v>70</v>
      </c>
      <c r="C6" s="377" t="str">
        <f>IF('Project and applicant details'!D11="","",'Project and applicant details'!D11)</f>
        <v/>
      </c>
      <c r="D6" s="365"/>
      <c r="E6" s="378"/>
      <c r="F6" s="7"/>
      <c r="G6" s="7"/>
      <c r="H6" s="7"/>
      <c r="I6" s="7"/>
      <c r="J6" s="7"/>
      <c r="K6" s="7"/>
      <c r="L6" s="7"/>
      <c r="M6" s="79"/>
    </row>
    <row r="7" spans="1:17" s="7" customFormat="1" ht="39.75" customHeight="1" thickBot="1">
      <c r="A7" s="23"/>
      <c r="B7" s="209" t="s">
        <v>69</v>
      </c>
      <c r="C7" s="379" t="str">
        <f>IF('Project and applicant details'!E11="","",'Project and applicant details'!E11)</f>
        <v/>
      </c>
      <c r="D7" s="380"/>
      <c r="E7" s="381"/>
      <c r="F7" s="11"/>
      <c r="G7" s="9"/>
      <c r="H7" s="12"/>
      <c r="J7" s="13"/>
    </row>
    <row r="8" spans="1:17" ht="45" customHeight="1">
      <c r="B8" s="15"/>
      <c r="C8" s="15"/>
      <c r="D8" s="15"/>
      <c r="E8" s="16"/>
      <c r="F8" s="15"/>
      <c r="G8" s="16"/>
      <c r="H8" s="12"/>
    </row>
    <row r="9" spans="1:17" ht="18.75" customHeight="1">
      <c r="A9" s="23" t="s">
        <v>0</v>
      </c>
      <c r="B9" s="373" t="s">
        <v>67</v>
      </c>
      <c r="C9" s="373"/>
      <c r="D9" s="373"/>
      <c r="E9" s="373"/>
      <c r="F9" s="373"/>
      <c r="G9" s="15"/>
      <c r="H9" s="12"/>
    </row>
    <row r="10" spans="1:17" s="6" customFormat="1" ht="25.5">
      <c r="A10" s="23"/>
      <c r="B10" s="198" t="str">
        <f>IF($C$7="", "Employee
Please complete a separate line per employee.",IF($C$7="Integral cost system (with granted permission RVO)","Employee and 'tariefonderscheid' conform IKS
Please complete a separate line per employee. ",IF($C$7="Direct payroll costs plus fixed mark-up (50%)","Employee
Please complete a separate line per employee.","Employee
Please complete a separate line per employee.")))</f>
        <v>Employee
Please complete a separate line per employee.</v>
      </c>
      <c r="C10" s="82" t="s">
        <v>18</v>
      </c>
      <c r="D10" s="122" t="str">
        <f>IF(C7="", "Hourly rate",IF(C7="Integral cost system (with granted permission RVO)","Hourly rate conform IKS",IF(C7="Direct payroll costs plus fixed mark-up (50%)","Hourly rate based on direct payroll costs","Fixed hourly rate of EUR 65")))</f>
        <v>Hourly rate</v>
      </c>
      <c r="E10" s="83" t="s">
        <v>126</v>
      </c>
      <c r="F10" s="187" t="s">
        <v>83</v>
      </c>
      <c r="G10" s="188" t="str">
        <f>IF($B10="","",IF($C$7="Fixed hourly rate system (fixed hourly rate of EUR 65) ","Actual hourly rate (for calculation of in-kind contribution)","Not relevant to the current chosen personnel cost system"))</f>
        <v>Not relevant to the current chosen personnel cost system</v>
      </c>
      <c r="H10" s="188" t="str">
        <f>IF($B10="","",IF($C$7="Fixed hourly rate system (fixed hourly rate of EUR 65) ","In-kind contribution from personnel costs","Not relevant to the current chosen personnel cost system"))</f>
        <v>Not relevant to the current chosen personnel cost system</v>
      </c>
      <c r="I10" s="17"/>
      <c r="J10" s="37"/>
      <c r="K10" s="17"/>
      <c r="L10" s="17"/>
      <c r="M10" s="17"/>
      <c r="N10" s="17"/>
      <c r="O10" s="17"/>
      <c r="P10" s="17"/>
      <c r="Q10" s="17"/>
    </row>
    <row r="11" spans="1:17" ht="15.6" customHeight="1">
      <c r="B11" s="134"/>
      <c r="C11" s="135"/>
      <c r="D11" s="111" t="str">
        <f t="shared" ref="D11:D13" si="0">IF($B11="","",IF($C$7="Fixed hourly rate system (fixed hourly rate of EUR 65) ",65,""))</f>
        <v/>
      </c>
      <c r="E11" s="94"/>
      <c r="F11" s="197">
        <f t="shared" ref="F11:F19" si="1">$D11*E11</f>
        <v>0</v>
      </c>
      <c r="G11" s="111" t="str">
        <f t="shared" ref="G11:G20" si="2">IF($G$10="Not relevant to the current chosen personnel cost system","N/a","")</f>
        <v>N/a</v>
      </c>
      <c r="H11" s="197" t="str">
        <f t="shared" ref="H11:H20" si="3">IF($G$10="Not relevant to the current chosen personnel cost system","N/a",$L11)</f>
        <v>N/a</v>
      </c>
      <c r="I11" s="211" t="str">
        <f>IF(OR(AND($C4="Feasibility study",$E11&gt;2000),AND($C4="Pilot project",$E11&gt;4000)),"Please note: implausible number of hours given the duration of the project. Check whether the number of hours entered is correct.","")</f>
        <v/>
      </c>
      <c r="L11" s="15">
        <f>IF(OR($G11="",($D11-$G11)*$E11&lt;0),0,($D11-$G11)*$E11)</f>
        <v>0</v>
      </c>
    </row>
    <row r="12" spans="1:17" ht="15.6" customHeight="1">
      <c r="B12" s="134"/>
      <c r="C12" s="135"/>
      <c r="D12" s="111" t="str">
        <f t="shared" si="0"/>
        <v/>
      </c>
      <c r="E12" s="94"/>
      <c r="F12" s="197">
        <f t="shared" si="1"/>
        <v>0</v>
      </c>
      <c r="G12" s="111" t="str">
        <f t="shared" si="2"/>
        <v>N/a</v>
      </c>
      <c r="H12" s="197" t="str">
        <f t="shared" si="3"/>
        <v>N/a</v>
      </c>
      <c r="I12" s="211" t="str">
        <f t="shared" ref="I12:I20" si="4">IF(OR(AND($C5="Feasibility study",$E12&gt;2000),AND($C5="Pilot project",$E12&gt;4000)),"Please note: implausible number of hours given the duration of the project. Check whether the number of hours entered is correct.","")</f>
        <v/>
      </c>
      <c r="L12" s="15">
        <f t="shared" ref="L12:L20" si="5">IF(OR($G12="",($D12-$G12)*$E12&lt;0),0,($D12-$G12)*$E12)</f>
        <v>0</v>
      </c>
    </row>
    <row r="13" spans="1:17" ht="15.6" customHeight="1">
      <c r="B13" s="134"/>
      <c r="C13" s="135"/>
      <c r="D13" s="111" t="str">
        <f t="shared" si="0"/>
        <v/>
      </c>
      <c r="E13" s="94"/>
      <c r="F13" s="197">
        <f t="shared" si="1"/>
        <v>0</v>
      </c>
      <c r="G13" s="111" t="str">
        <f t="shared" si="2"/>
        <v>N/a</v>
      </c>
      <c r="H13" s="197" t="str">
        <f t="shared" si="3"/>
        <v>N/a</v>
      </c>
      <c r="I13" s="211" t="str">
        <f t="shared" si="4"/>
        <v/>
      </c>
      <c r="L13" s="15">
        <f t="shared" si="5"/>
        <v>0</v>
      </c>
    </row>
    <row r="14" spans="1:17" ht="15.6" customHeight="1">
      <c r="B14" s="134"/>
      <c r="C14" s="135"/>
      <c r="D14" s="111" t="str">
        <f t="shared" ref="D14:D19" si="6">IF($B14="","",IF($C$7="Fixed hourly rate system (fixed hourly rate of EUR 65) ",65,""))</f>
        <v/>
      </c>
      <c r="E14" s="94"/>
      <c r="F14" s="197">
        <f t="shared" si="1"/>
        <v>0</v>
      </c>
      <c r="G14" s="111" t="str">
        <f t="shared" si="2"/>
        <v>N/a</v>
      </c>
      <c r="H14" s="197" t="str">
        <f t="shared" si="3"/>
        <v>N/a</v>
      </c>
      <c r="I14" s="211" t="str">
        <f t="shared" si="4"/>
        <v/>
      </c>
      <c r="L14" s="15">
        <f t="shared" si="5"/>
        <v>0</v>
      </c>
    </row>
    <row r="15" spans="1:17" ht="15.6" customHeight="1">
      <c r="B15" s="134"/>
      <c r="C15" s="135"/>
      <c r="D15" s="111" t="str">
        <f t="shared" si="6"/>
        <v/>
      </c>
      <c r="E15" s="94"/>
      <c r="F15" s="197">
        <f t="shared" si="1"/>
        <v>0</v>
      </c>
      <c r="G15" s="111" t="str">
        <f t="shared" si="2"/>
        <v>N/a</v>
      </c>
      <c r="H15" s="197" t="str">
        <f t="shared" si="3"/>
        <v>N/a</v>
      </c>
      <c r="I15" s="211" t="str">
        <f t="shared" si="4"/>
        <v/>
      </c>
      <c r="L15" s="15">
        <f t="shared" si="5"/>
        <v>0</v>
      </c>
    </row>
    <row r="16" spans="1:17" ht="15.6" customHeight="1">
      <c r="B16" s="134"/>
      <c r="C16" s="135"/>
      <c r="D16" s="111" t="str">
        <f t="shared" si="6"/>
        <v/>
      </c>
      <c r="E16" s="94"/>
      <c r="F16" s="197">
        <f t="shared" si="1"/>
        <v>0</v>
      </c>
      <c r="G16" s="111" t="str">
        <f t="shared" si="2"/>
        <v>N/a</v>
      </c>
      <c r="H16" s="197" t="str">
        <f t="shared" si="3"/>
        <v>N/a</v>
      </c>
      <c r="I16" s="211" t="str">
        <f t="shared" si="4"/>
        <v/>
      </c>
      <c r="L16" s="15">
        <f t="shared" si="5"/>
        <v>0</v>
      </c>
    </row>
    <row r="17" spans="1:17" ht="15.6" customHeight="1">
      <c r="B17" s="134"/>
      <c r="C17" s="135"/>
      <c r="D17" s="111" t="str">
        <f t="shared" si="6"/>
        <v/>
      </c>
      <c r="E17" s="94"/>
      <c r="F17" s="197">
        <f t="shared" si="1"/>
        <v>0</v>
      </c>
      <c r="G17" s="111" t="str">
        <f t="shared" si="2"/>
        <v>N/a</v>
      </c>
      <c r="H17" s="197" t="str">
        <f t="shared" si="3"/>
        <v>N/a</v>
      </c>
      <c r="I17" s="211" t="str">
        <f t="shared" si="4"/>
        <v/>
      </c>
      <c r="L17" s="15">
        <f t="shared" si="5"/>
        <v>0</v>
      </c>
    </row>
    <row r="18" spans="1:17" ht="15.6" customHeight="1">
      <c r="B18" s="134"/>
      <c r="C18" s="135"/>
      <c r="D18" s="111" t="str">
        <f t="shared" si="6"/>
        <v/>
      </c>
      <c r="E18" s="94"/>
      <c r="F18" s="197">
        <f t="shared" si="1"/>
        <v>0</v>
      </c>
      <c r="G18" s="111" t="str">
        <f t="shared" si="2"/>
        <v>N/a</v>
      </c>
      <c r="H18" s="197" t="str">
        <f t="shared" si="3"/>
        <v>N/a</v>
      </c>
      <c r="I18" s="211" t="str">
        <f t="shared" si="4"/>
        <v/>
      </c>
      <c r="L18" s="15">
        <f t="shared" si="5"/>
        <v>0</v>
      </c>
    </row>
    <row r="19" spans="1:17" ht="15.6" customHeight="1">
      <c r="B19" s="134"/>
      <c r="C19" s="135"/>
      <c r="D19" s="111" t="str">
        <f t="shared" si="6"/>
        <v/>
      </c>
      <c r="E19" s="94"/>
      <c r="F19" s="197">
        <f t="shared" si="1"/>
        <v>0</v>
      </c>
      <c r="G19" s="111" t="str">
        <f t="shared" si="2"/>
        <v>N/a</v>
      </c>
      <c r="H19" s="197" t="str">
        <f t="shared" si="3"/>
        <v>N/a</v>
      </c>
      <c r="I19" s="211" t="str">
        <f t="shared" si="4"/>
        <v/>
      </c>
      <c r="J19" s="98"/>
      <c r="L19" s="15">
        <f t="shared" si="5"/>
        <v>0</v>
      </c>
    </row>
    <row r="20" spans="1:17" ht="15.6" customHeight="1">
      <c r="B20" s="15"/>
      <c r="C20" s="15"/>
      <c r="D20" s="41"/>
      <c r="E20" s="112" t="s">
        <v>19</v>
      </c>
      <c r="F20" s="197">
        <f>SUM(F11:F19)</f>
        <v>0</v>
      </c>
      <c r="G20" s="111" t="str">
        <f t="shared" si="2"/>
        <v>N/a</v>
      </c>
      <c r="H20" s="197" t="str">
        <f t="shared" si="3"/>
        <v>N/a</v>
      </c>
      <c r="I20" s="211" t="str">
        <f t="shared" si="4"/>
        <v/>
      </c>
      <c r="J20" s="98"/>
      <c r="L20" s="15">
        <f t="shared" si="5"/>
        <v>0</v>
      </c>
    </row>
    <row r="21" spans="1:17" s="2" customFormat="1" ht="15.6" customHeight="1">
      <c r="A21" s="23"/>
      <c r="B21" s="7"/>
      <c r="C21" s="7"/>
      <c r="D21" s="28"/>
      <c r="E21" s="28"/>
      <c r="F21" s="20"/>
      <c r="H21" s="12"/>
      <c r="I21" s="7"/>
      <c r="J21" s="119"/>
      <c r="L21" s="7"/>
      <c r="M21" s="7"/>
      <c r="N21" s="7"/>
      <c r="O21" s="7"/>
      <c r="P21" s="7"/>
      <c r="Q21" s="7"/>
    </row>
    <row r="22" spans="1:17" ht="53.25" customHeight="1">
      <c r="B22" s="7"/>
      <c r="C22" s="7"/>
      <c r="D22" s="15"/>
      <c r="E22" s="205" t="str">
        <f>IF(C7="Direct payroll costs plus fixed mark-up (50%)","Standard mark-up direct payroll costs (50%)","Mark-up not relevant to the current chosen personnel cost system")</f>
        <v>Mark-up not relevant to the current chosen personnel cost system</v>
      </c>
      <c r="F22" s="204" t="str">
        <f>IF($C7="Fixed hourly rate system",0,(IF($C7="integral cost system",0,(IF($C7="Direct payroll costs plus fixed mark-up (50%)",F20*0.5,"0")))))</f>
        <v>0</v>
      </c>
      <c r="G22" s="205" t="str">
        <f>IF(C7="Direct payroll costs plus fixed mark-up (50%)", "Actual mark-up direct payroll costs (for calculation in-kind contribution) in EUR:","Not relevant to the current chosen personnel cost system")</f>
        <v>Not relevant to the current chosen personnel cost system</v>
      </c>
      <c r="H22" s="111" t="str">
        <f>IF($G$22="Not relevant to the current chosen personnel cost system","N/a","")</f>
        <v>N/a</v>
      </c>
      <c r="I22" s="189"/>
      <c r="J22" s="212"/>
      <c r="L22" s="15">
        <f>IF(OR($H22="",(F22-H22&lt;0)),0,F22-H22)</f>
        <v>0</v>
      </c>
    </row>
    <row r="23" spans="1:17" s="2" customFormat="1" ht="24.95" customHeight="1">
      <c r="A23" s="23"/>
      <c r="B23" s="7"/>
      <c r="C23" s="7"/>
      <c r="D23" s="10"/>
      <c r="E23" s="210" t="s">
        <v>20</v>
      </c>
      <c r="F23" s="203">
        <f>SUM(F11:F19,F22)</f>
        <v>0</v>
      </c>
      <c r="G23" s="21"/>
      <c r="H23" s="204" t="str">
        <f>IF($C7="Fixed hourly rate system (fixed hourly rate of EUR 65) ",SUM(H11:H20),IF(C7="Direct payroll costs plus fixed mark-up (50%)",L22,"N/a"))</f>
        <v>N/a</v>
      </c>
      <c r="I23" s="200" t="str">
        <f>IF(H23&gt;0,"In-kind contribution from personnel costs","")</f>
        <v/>
      </c>
      <c r="J23" s="79"/>
      <c r="K23" s="7"/>
      <c r="L23" s="7"/>
      <c r="M23" s="7"/>
      <c r="N23" s="7"/>
      <c r="O23" s="7"/>
      <c r="P23" s="7"/>
      <c r="Q23" s="7"/>
    </row>
    <row r="24" spans="1:17" s="7" customFormat="1" ht="45" customHeight="1">
      <c r="A24" s="23"/>
    </row>
    <row r="25" spans="1:17" s="2" customFormat="1" ht="24.95" customHeight="1">
      <c r="A25" s="23" t="s">
        <v>1</v>
      </c>
      <c r="B25" s="7" t="str">
        <f>IF(C7="Integral cost system (with granted permission RVO)","Project-specific costs (ex. VAT) of materials used (only if costs are not included in the IKS-rate)", "Projectspecific costs (ex. VAT) of materials used")</f>
        <v>Projectspecific costs (ex. VAT) of materials used</v>
      </c>
      <c r="C25" s="7"/>
      <c r="D25" s="7"/>
      <c r="E25" s="10"/>
      <c r="F25" s="7"/>
      <c r="G25" s="192"/>
      <c r="H25" s="21"/>
      <c r="I25" s="7"/>
      <c r="J25" s="13"/>
      <c r="K25" s="7"/>
      <c r="L25" s="7"/>
      <c r="M25" s="7"/>
      <c r="N25" s="7"/>
      <c r="O25" s="7"/>
      <c r="P25" s="7"/>
      <c r="Q25" s="7"/>
    </row>
    <row r="26" spans="1:17" s="6" customFormat="1" ht="12.75">
      <c r="A26" s="23"/>
      <c r="B26" s="362" t="s">
        <v>21</v>
      </c>
      <c r="C26" s="374"/>
      <c r="D26" s="84" t="s">
        <v>22</v>
      </c>
      <c r="E26" s="82" t="s">
        <v>23</v>
      </c>
      <c r="F26" s="107" t="s">
        <v>83</v>
      </c>
      <c r="G26" s="85"/>
      <c r="H26" s="12"/>
      <c r="I26" s="17"/>
      <c r="J26" s="37"/>
      <c r="K26" s="108"/>
      <c r="L26" s="17"/>
      <c r="M26" s="17"/>
      <c r="N26" s="17"/>
      <c r="O26" s="17"/>
      <c r="P26" s="17"/>
      <c r="Q26" s="17"/>
    </row>
    <row r="27" spans="1:17" ht="15.6" customHeight="1">
      <c r="A27" s="23"/>
      <c r="B27" s="360"/>
      <c r="C27" s="361"/>
      <c r="D27" s="111"/>
      <c r="E27" s="94"/>
      <c r="F27" s="197">
        <f t="shared" ref="F27:F34" si="7">D27*E27</f>
        <v>0</v>
      </c>
      <c r="G27" s="80"/>
      <c r="H27" s="113"/>
    </row>
    <row r="28" spans="1:17" ht="15.6" customHeight="1">
      <c r="A28" s="23"/>
      <c r="B28" s="360"/>
      <c r="C28" s="361"/>
      <c r="D28" s="111"/>
      <c r="E28" s="94"/>
      <c r="F28" s="197">
        <f t="shared" si="7"/>
        <v>0</v>
      </c>
      <c r="G28" s="80"/>
      <c r="H28" s="113"/>
    </row>
    <row r="29" spans="1:17" ht="15.6" customHeight="1">
      <c r="A29" s="23"/>
      <c r="B29" s="360"/>
      <c r="C29" s="361"/>
      <c r="D29" s="111"/>
      <c r="E29" s="94"/>
      <c r="F29" s="197">
        <f t="shared" si="7"/>
        <v>0</v>
      </c>
      <c r="G29" s="80"/>
      <c r="H29" s="113"/>
    </row>
    <row r="30" spans="1:17" ht="15.6" customHeight="1">
      <c r="A30" s="23"/>
      <c r="B30" s="360"/>
      <c r="C30" s="361"/>
      <c r="D30" s="111"/>
      <c r="E30" s="94"/>
      <c r="F30" s="197">
        <f t="shared" si="7"/>
        <v>0</v>
      </c>
      <c r="G30" s="80"/>
      <c r="H30" s="113"/>
    </row>
    <row r="31" spans="1:17" ht="15.6" customHeight="1">
      <c r="A31" s="23"/>
      <c r="B31" s="360"/>
      <c r="C31" s="361"/>
      <c r="D31" s="111"/>
      <c r="E31" s="94"/>
      <c r="F31" s="197">
        <f t="shared" si="7"/>
        <v>0</v>
      </c>
      <c r="G31" s="80"/>
      <c r="H31" s="113"/>
    </row>
    <row r="32" spans="1:17" ht="15.6" customHeight="1">
      <c r="A32" s="23"/>
      <c r="B32" s="360"/>
      <c r="C32" s="361"/>
      <c r="D32" s="111"/>
      <c r="E32" s="94"/>
      <c r="F32" s="197">
        <f t="shared" si="7"/>
        <v>0</v>
      </c>
      <c r="G32" s="80"/>
      <c r="H32" s="113"/>
    </row>
    <row r="33" spans="1:24" ht="15.6" customHeight="1">
      <c r="B33" s="360"/>
      <c r="C33" s="361"/>
      <c r="D33" s="111"/>
      <c r="E33" s="94"/>
      <c r="F33" s="197">
        <f t="shared" si="7"/>
        <v>0</v>
      </c>
      <c r="G33" s="80"/>
      <c r="H33" s="113"/>
    </row>
    <row r="34" spans="1:24" ht="15.6" customHeight="1">
      <c r="B34" s="360"/>
      <c r="C34" s="361"/>
      <c r="D34" s="111"/>
      <c r="E34" s="94"/>
      <c r="F34" s="197">
        <f t="shared" si="7"/>
        <v>0</v>
      </c>
      <c r="G34" s="80"/>
      <c r="H34" s="15"/>
    </row>
    <row r="35" spans="1:24" ht="24.95" customHeight="1">
      <c r="B35" s="15"/>
      <c r="C35" s="15"/>
      <c r="D35" s="29"/>
      <c r="E35" s="26"/>
      <c r="F35" s="26"/>
      <c r="G35" s="80"/>
      <c r="H35" s="114"/>
    </row>
    <row r="36" spans="1:24" s="2" customFormat="1" ht="24.95" customHeight="1">
      <c r="A36" s="23"/>
      <c r="B36" s="18"/>
      <c r="C36" s="18"/>
      <c r="D36" s="19"/>
      <c r="E36" s="210" t="s">
        <v>20</v>
      </c>
      <c r="F36" s="203">
        <f>SUM(F27:F34)</f>
        <v>0</v>
      </c>
      <c r="G36" s="79"/>
      <c r="H36" s="21"/>
      <c r="I36" s="7"/>
      <c r="J36" s="13"/>
      <c r="K36" s="7"/>
      <c r="L36" s="7"/>
      <c r="M36" s="7"/>
      <c r="N36" s="7"/>
      <c r="O36" s="7"/>
      <c r="P36" s="7"/>
      <c r="Q36" s="7"/>
    </row>
    <row r="37" spans="1:24" s="2" customFormat="1" ht="48" customHeight="1">
      <c r="A37" s="78"/>
      <c r="B37" s="79"/>
      <c r="C37" s="79"/>
      <c r="D37" s="79"/>
      <c r="E37" s="99"/>
      <c r="F37" s="79"/>
      <c r="G37" s="10"/>
      <c r="H37" s="12"/>
      <c r="I37" s="7"/>
      <c r="J37" s="13"/>
      <c r="K37" s="79"/>
      <c r="L37" s="79"/>
      <c r="M37" s="79"/>
      <c r="N37" s="79"/>
      <c r="O37" s="79"/>
      <c r="P37" s="79"/>
      <c r="Q37" s="79"/>
      <c r="R37" s="79"/>
      <c r="S37" s="79"/>
      <c r="T37" s="79"/>
      <c r="U37" s="79"/>
      <c r="V37" s="79"/>
    </row>
    <row r="38" spans="1:24" s="2" customFormat="1" ht="24.95" customHeight="1">
      <c r="A38" s="23" t="s">
        <v>2</v>
      </c>
      <c r="B38" s="109" t="s">
        <v>91</v>
      </c>
      <c r="C38" s="109"/>
      <c r="D38" s="100"/>
      <c r="E38" s="100"/>
      <c r="F38" s="100"/>
      <c r="G38" s="100"/>
      <c r="H38" s="100"/>
      <c r="I38" s="100"/>
      <c r="J38" s="100"/>
      <c r="K38" s="99"/>
      <c r="L38" s="99"/>
      <c r="M38" s="99"/>
      <c r="N38" s="99"/>
      <c r="O38" s="99"/>
      <c r="P38" s="99"/>
      <c r="Q38" s="79"/>
      <c r="R38" s="79"/>
      <c r="S38" s="79"/>
      <c r="T38" s="79"/>
      <c r="U38" s="79"/>
      <c r="V38" s="79"/>
    </row>
    <row r="39" spans="1:24" s="142" customFormat="1" ht="161.25" customHeight="1">
      <c r="A39" s="137"/>
      <c r="B39" s="138" t="s">
        <v>24</v>
      </c>
      <c r="C39" s="143" t="s">
        <v>104</v>
      </c>
      <c r="D39" s="139" t="s">
        <v>105</v>
      </c>
      <c r="E39" s="140" t="s">
        <v>106</v>
      </c>
      <c r="F39" s="140" t="s">
        <v>108</v>
      </c>
      <c r="G39" s="140" t="s">
        <v>109</v>
      </c>
      <c r="H39" s="144" t="s">
        <v>107</v>
      </c>
      <c r="I39" s="145" t="s">
        <v>83</v>
      </c>
      <c r="J39" s="194" t="s">
        <v>113</v>
      </c>
      <c r="K39" s="141"/>
      <c r="L39" s="141"/>
      <c r="M39" s="141"/>
      <c r="N39" s="141"/>
      <c r="O39" s="141"/>
      <c r="P39" s="141"/>
      <c r="Q39" s="141"/>
      <c r="R39" s="141"/>
      <c r="S39" s="141"/>
      <c r="T39" s="141"/>
      <c r="U39" s="141"/>
      <c r="V39" s="141"/>
      <c r="W39" s="141"/>
      <c r="X39" s="141"/>
    </row>
    <row r="40" spans="1:24" s="2" customFormat="1" ht="24.95" customHeight="1">
      <c r="A40" s="78"/>
      <c r="B40" s="115"/>
      <c r="C40" s="123"/>
      <c r="D40" s="116"/>
      <c r="E40" s="117"/>
      <c r="F40" s="117"/>
      <c r="G40" s="199">
        <f t="shared" ref="G40:G48" si="8">$E40-$F40</f>
        <v>0</v>
      </c>
      <c r="H40" s="118"/>
      <c r="I40" s="199">
        <f t="shared" ref="I40:I48" si="9">($E40-$G40)*$H40</f>
        <v>0</v>
      </c>
      <c r="J40" s="199">
        <f>IF($C40="Existing equipment",$I40*(100%-$F$83),"N/a")</f>
        <v>0</v>
      </c>
      <c r="K40" s="79"/>
      <c r="L40" s="126"/>
      <c r="M40" s="79"/>
      <c r="N40" s="79"/>
      <c r="O40" s="79"/>
      <c r="P40" s="79"/>
      <c r="Q40" s="79"/>
      <c r="R40" s="79"/>
      <c r="S40" s="79"/>
      <c r="T40" s="79"/>
      <c r="U40" s="79"/>
      <c r="V40" s="79"/>
      <c r="W40" s="79"/>
      <c r="X40" s="79"/>
    </row>
    <row r="41" spans="1:24" s="2" customFormat="1" ht="24.95" customHeight="1">
      <c r="A41" s="78"/>
      <c r="B41" s="115"/>
      <c r="C41" s="123"/>
      <c r="D41" s="116"/>
      <c r="E41" s="117"/>
      <c r="F41" s="117"/>
      <c r="G41" s="199">
        <f t="shared" si="8"/>
        <v>0</v>
      </c>
      <c r="H41" s="118"/>
      <c r="I41" s="199">
        <f t="shared" si="9"/>
        <v>0</v>
      </c>
      <c r="J41" s="199">
        <f t="shared" ref="J41:J48" si="10">IF($C41="Existing equipment",$I41*(100%-$F$83),"N/a")</f>
        <v>0</v>
      </c>
      <c r="K41" s="79"/>
      <c r="L41" s="126"/>
      <c r="M41" s="79"/>
      <c r="N41" s="79"/>
      <c r="O41" s="79"/>
      <c r="P41" s="79"/>
      <c r="Q41" s="79"/>
      <c r="R41" s="79"/>
      <c r="S41" s="79"/>
      <c r="T41" s="79"/>
      <c r="U41" s="79"/>
      <c r="V41" s="79"/>
      <c r="W41" s="79"/>
      <c r="X41" s="79"/>
    </row>
    <row r="42" spans="1:24" s="2" customFormat="1" ht="24.95" customHeight="1">
      <c r="A42" s="78"/>
      <c r="B42" s="115"/>
      <c r="C42" s="123"/>
      <c r="D42" s="116"/>
      <c r="E42" s="117"/>
      <c r="F42" s="117"/>
      <c r="G42" s="199">
        <f t="shared" si="8"/>
        <v>0</v>
      </c>
      <c r="H42" s="118"/>
      <c r="I42" s="199">
        <f t="shared" si="9"/>
        <v>0</v>
      </c>
      <c r="J42" s="199">
        <f t="shared" si="10"/>
        <v>0</v>
      </c>
      <c r="K42" s="79"/>
      <c r="L42" s="126"/>
      <c r="M42" s="79"/>
      <c r="N42" s="79"/>
      <c r="O42" s="79"/>
      <c r="P42" s="79"/>
      <c r="Q42" s="79"/>
      <c r="R42" s="79"/>
      <c r="S42" s="79"/>
      <c r="T42" s="79"/>
      <c r="U42" s="79"/>
      <c r="V42" s="79"/>
      <c r="W42" s="79"/>
      <c r="X42" s="79"/>
    </row>
    <row r="43" spans="1:24" s="2" customFormat="1" ht="24.95" customHeight="1">
      <c r="A43" s="78"/>
      <c r="B43" s="115"/>
      <c r="C43" s="123"/>
      <c r="D43" s="116"/>
      <c r="E43" s="117"/>
      <c r="F43" s="117"/>
      <c r="G43" s="199">
        <f t="shared" si="8"/>
        <v>0</v>
      </c>
      <c r="H43" s="118"/>
      <c r="I43" s="199">
        <f t="shared" si="9"/>
        <v>0</v>
      </c>
      <c r="J43" s="199">
        <f t="shared" si="10"/>
        <v>0</v>
      </c>
      <c r="K43" s="79"/>
      <c r="L43" s="126"/>
      <c r="M43" s="79"/>
      <c r="N43" s="79"/>
      <c r="O43" s="79"/>
      <c r="P43" s="79"/>
      <c r="Q43" s="79"/>
      <c r="R43" s="79"/>
      <c r="S43" s="79"/>
      <c r="T43" s="79"/>
      <c r="U43" s="79"/>
      <c r="V43" s="79"/>
      <c r="W43" s="79"/>
      <c r="X43" s="79"/>
    </row>
    <row r="44" spans="1:24" s="2" customFormat="1" ht="24.95" customHeight="1">
      <c r="A44" s="78"/>
      <c r="B44" s="115"/>
      <c r="C44" s="123"/>
      <c r="D44" s="116"/>
      <c r="E44" s="117"/>
      <c r="F44" s="117"/>
      <c r="G44" s="199">
        <f t="shared" si="8"/>
        <v>0</v>
      </c>
      <c r="H44" s="118"/>
      <c r="I44" s="199">
        <f t="shared" si="9"/>
        <v>0</v>
      </c>
      <c r="J44" s="199">
        <f t="shared" si="10"/>
        <v>0</v>
      </c>
      <c r="K44" s="79"/>
      <c r="L44" s="126"/>
      <c r="M44" s="79"/>
      <c r="N44" s="79"/>
      <c r="O44" s="79"/>
      <c r="P44" s="79"/>
      <c r="Q44" s="79"/>
      <c r="R44" s="79"/>
      <c r="S44" s="79"/>
      <c r="T44" s="79"/>
      <c r="U44" s="79"/>
      <c r="V44" s="79"/>
      <c r="W44" s="79"/>
      <c r="X44" s="79"/>
    </row>
    <row r="45" spans="1:24" s="2" customFormat="1" ht="24.95" customHeight="1">
      <c r="A45" s="78"/>
      <c r="B45" s="115"/>
      <c r="C45" s="123"/>
      <c r="D45" s="116"/>
      <c r="E45" s="117"/>
      <c r="F45" s="117"/>
      <c r="G45" s="199">
        <f t="shared" si="8"/>
        <v>0</v>
      </c>
      <c r="H45" s="118"/>
      <c r="I45" s="199">
        <f t="shared" si="9"/>
        <v>0</v>
      </c>
      <c r="J45" s="199">
        <f t="shared" si="10"/>
        <v>0</v>
      </c>
      <c r="K45" s="79"/>
      <c r="L45" s="126"/>
      <c r="M45" s="79"/>
      <c r="N45" s="79"/>
      <c r="O45" s="79"/>
      <c r="P45" s="79"/>
      <c r="Q45" s="79"/>
      <c r="R45" s="79"/>
      <c r="S45" s="79"/>
      <c r="T45" s="79"/>
      <c r="U45" s="79"/>
      <c r="V45" s="79"/>
      <c r="W45" s="79"/>
      <c r="X45" s="79"/>
    </row>
    <row r="46" spans="1:24" s="2" customFormat="1" ht="24.95" customHeight="1">
      <c r="A46" s="78"/>
      <c r="B46" s="115"/>
      <c r="C46" s="123"/>
      <c r="D46" s="116"/>
      <c r="E46" s="117"/>
      <c r="F46" s="117"/>
      <c r="G46" s="199">
        <f t="shared" si="8"/>
        <v>0</v>
      </c>
      <c r="H46" s="118"/>
      <c r="I46" s="199">
        <f t="shared" si="9"/>
        <v>0</v>
      </c>
      <c r="J46" s="199">
        <f t="shared" si="10"/>
        <v>0</v>
      </c>
      <c r="K46" s="79"/>
      <c r="L46" s="126"/>
      <c r="M46" s="79"/>
      <c r="N46" s="79"/>
      <c r="O46" s="79"/>
      <c r="P46" s="79"/>
      <c r="Q46" s="79"/>
      <c r="R46" s="79"/>
      <c r="S46" s="79"/>
      <c r="T46" s="79"/>
      <c r="U46" s="79"/>
      <c r="V46" s="79"/>
      <c r="W46" s="79"/>
      <c r="X46" s="79"/>
    </row>
    <row r="47" spans="1:24" s="2" customFormat="1" ht="24.95" customHeight="1">
      <c r="A47" s="78"/>
      <c r="B47" s="115"/>
      <c r="C47" s="123"/>
      <c r="D47" s="116"/>
      <c r="E47" s="117"/>
      <c r="F47" s="117"/>
      <c r="G47" s="199">
        <f t="shared" si="8"/>
        <v>0</v>
      </c>
      <c r="H47" s="118"/>
      <c r="I47" s="199">
        <f t="shared" si="9"/>
        <v>0</v>
      </c>
      <c r="J47" s="199">
        <f t="shared" si="10"/>
        <v>0</v>
      </c>
      <c r="K47" s="79"/>
      <c r="L47" s="126"/>
      <c r="M47" s="79"/>
      <c r="N47" s="79"/>
      <c r="O47" s="79"/>
      <c r="P47" s="79"/>
      <c r="Q47" s="79"/>
      <c r="R47" s="79"/>
      <c r="S47" s="79"/>
      <c r="T47" s="79"/>
      <c r="U47" s="79"/>
      <c r="V47" s="79"/>
      <c r="W47" s="79"/>
      <c r="X47" s="79"/>
    </row>
    <row r="48" spans="1:24" s="2" customFormat="1" ht="24.95" customHeight="1">
      <c r="A48" s="78"/>
      <c r="B48" s="115"/>
      <c r="C48" s="123"/>
      <c r="D48" s="116"/>
      <c r="E48" s="117"/>
      <c r="F48" s="117"/>
      <c r="G48" s="199">
        <f t="shared" si="8"/>
        <v>0</v>
      </c>
      <c r="H48" s="118"/>
      <c r="I48" s="199">
        <f t="shared" si="9"/>
        <v>0</v>
      </c>
      <c r="J48" s="199">
        <f t="shared" si="10"/>
        <v>0</v>
      </c>
      <c r="K48" s="79"/>
      <c r="L48" s="126"/>
      <c r="M48" s="79"/>
      <c r="N48" s="79"/>
      <c r="O48" s="79"/>
      <c r="P48" s="79"/>
      <c r="Q48" s="79"/>
      <c r="R48" s="79"/>
      <c r="S48" s="79"/>
      <c r="T48" s="79"/>
      <c r="U48" s="79"/>
      <c r="V48" s="79"/>
      <c r="W48" s="79"/>
      <c r="X48" s="79"/>
    </row>
    <row r="49" spans="1:24" s="2" customFormat="1" ht="24.95" customHeight="1">
      <c r="A49" s="78"/>
      <c r="B49" s="100"/>
      <c r="D49" s="100"/>
      <c r="E49" s="101"/>
      <c r="F49" s="39"/>
      <c r="G49" s="39"/>
      <c r="H49" s="39"/>
      <c r="I49" s="38"/>
      <c r="J49" s="79"/>
      <c r="K49" s="79"/>
      <c r="L49" s="48"/>
      <c r="M49" s="79"/>
      <c r="N49" s="79"/>
      <c r="O49" s="79"/>
      <c r="P49" s="79"/>
      <c r="Q49" s="79"/>
      <c r="R49" s="79"/>
      <c r="S49" s="79"/>
      <c r="T49" s="79"/>
      <c r="U49" s="79"/>
      <c r="V49" s="79"/>
      <c r="W49" s="79"/>
      <c r="X49" s="79"/>
    </row>
    <row r="50" spans="1:24" s="2" customFormat="1" ht="24.95" customHeight="1">
      <c r="A50" s="78"/>
      <c r="B50" s="100"/>
      <c r="C50" s="100"/>
      <c r="D50" s="100"/>
      <c r="E50" s="100"/>
      <c r="F50" s="15"/>
      <c r="G50" s="15"/>
      <c r="H50" s="210" t="s">
        <v>20</v>
      </c>
      <c r="I50" s="199">
        <f>SUM(I40:I48)</f>
        <v>0</v>
      </c>
      <c r="J50" s="199" t="str">
        <f>IF(SUM(J40:J48)=0,"N/a",SUM(J40:J48))</f>
        <v>N/a</v>
      </c>
      <c r="K50" s="200" t="str">
        <f>IF(J50&gt;0,"In-kind contribution from depreciation existing equipment","")</f>
        <v/>
      </c>
      <c r="L50" s="79"/>
      <c r="M50" s="79"/>
      <c r="N50" s="79"/>
      <c r="O50" s="79"/>
      <c r="P50" s="79"/>
      <c r="Q50" s="79"/>
      <c r="R50" s="79"/>
      <c r="S50" s="79"/>
      <c r="T50" s="79"/>
      <c r="U50" s="79"/>
      <c r="V50" s="79"/>
      <c r="W50" s="79"/>
      <c r="X50" s="79"/>
    </row>
    <row r="51" spans="1:24" s="2" customFormat="1" ht="24.95" customHeight="1">
      <c r="A51" s="23" t="s">
        <v>3</v>
      </c>
      <c r="B51" s="109" t="s">
        <v>257</v>
      </c>
      <c r="C51" s="109"/>
      <c r="D51" s="100"/>
      <c r="E51" s="100"/>
      <c r="F51" s="100"/>
      <c r="G51" s="100"/>
      <c r="H51" s="100"/>
      <c r="J51" s="79"/>
      <c r="K51" s="79"/>
      <c r="L51" s="79"/>
      <c r="M51" s="79"/>
      <c r="N51" s="79"/>
      <c r="O51" s="79"/>
      <c r="P51" s="79"/>
      <c r="Q51" s="79"/>
      <c r="R51" s="79"/>
      <c r="S51" s="79"/>
      <c r="T51" s="79"/>
      <c r="U51" s="79"/>
      <c r="V51" s="79"/>
      <c r="W51" s="79"/>
      <c r="X51" s="79"/>
    </row>
    <row r="52" spans="1:24" s="2" customFormat="1" ht="98.25" customHeight="1">
      <c r="A52" s="78"/>
      <c r="B52" s="81" t="s">
        <v>59</v>
      </c>
      <c r="C52" s="125" t="s">
        <v>116</v>
      </c>
      <c r="D52" s="195" t="s">
        <v>258</v>
      </c>
      <c r="E52" s="139" t="s">
        <v>114</v>
      </c>
      <c r="F52" s="139" t="s">
        <v>117</v>
      </c>
      <c r="G52" s="139" t="s">
        <v>119</v>
      </c>
      <c r="H52" s="139" t="s">
        <v>120</v>
      </c>
      <c r="I52" s="139" t="s">
        <v>121</v>
      </c>
      <c r="J52" s="125" t="s">
        <v>115</v>
      </c>
      <c r="K52" s="125" t="s">
        <v>118</v>
      </c>
      <c r="L52" s="196"/>
      <c r="M52" s="79"/>
      <c r="N52" s="79"/>
      <c r="O52" s="79"/>
      <c r="P52" s="79"/>
      <c r="Q52" s="79"/>
      <c r="R52" s="79"/>
      <c r="S52" s="79"/>
      <c r="T52" s="79"/>
      <c r="U52" s="79"/>
      <c r="V52" s="79"/>
      <c r="W52" s="79"/>
      <c r="X52" s="79"/>
    </row>
    <row r="53" spans="1:24" s="2" customFormat="1" ht="24.95" customHeight="1">
      <c r="A53" s="78"/>
      <c r="B53" s="213" t="s">
        <v>50</v>
      </c>
      <c r="C53" s="186"/>
      <c r="D53" s="127"/>
      <c r="E53" s="127"/>
      <c r="F53" s="293"/>
      <c r="G53" s="117"/>
      <c r="H53" s="117"/>
      <c r="I53" s="186"/>
      <c r="J53" s="115"/>
      <c r="K53" s="199">
        <f>$C53+($F53*$G53)+($F53*$H53)+$I53</f>
        <v>0</v>
      </c>
      <c r="L53" s="79"/>
      <c r="M53" s="79"/>
      <c r="N53" s="79"/>
      <c r="O53" s="79"/>
      <c r="P53" s="79"/>
      <c r="Q53" s="79"/>
      <c r="R53" s="79"/>
      <c r="S53" s="79"/>
      <c r="T53" s="79"/>
      <c r="U53" s="79"/>
      <c r="V53" s="79"/>
      <c r="W53" s="79"/>
      <c r="X53" s="79"/>
    </row>
    <row r="54" spans="1:24" s="2" customFormat="1" ht="24.95" customHeight="1">
      <c r="A54" s="78"/>
      <c r="B54" s="213" t="s">
        <v>51</v>
      </c>
      <c r="C54" s="186"/>
      <c r="D54" s="127"/>
      <c r="E54" s="127"/>
      <c r="F54" s="293"/>
      <c r="G54" s="117"/>
      <c r="H54" s="117"/>
      <c r="I54" s="186"/>
      <c r="J54" s="115"/>
      <c r="K54" s="199">
        <f t="shared" ref="K54:K61" si="11">$C54+($F54*$G54)+($F54*$H54)+$I54</f>
        <v>0</v>
      </c>
      <c r="L54" s="79"/>
      <c r="M54" s="79"/>
      <c r="N54" s="79"/>
      <c r="O54" s="79"/>
      <c r="P54" s="79"/>
      <c r="Q54" s="79"/>
      <c r="R54" s="79"/>
      <c r="S54" s="79"/>
      <c r="T54" s="79"/>
      <c r="U54" s="79"/>
      <c r="V54" s="79"/>
      <c r="W54" s="79"/>
      <c r="X54" s="79"/>
    </row>
    <row r="55" spans="1:24" s="2" customFormat="1" ht="24.95" customHeight="1">
      <c r="A55" s="78"/>
      <c r="B55" s="213" t="s">
        <v>52</v>
      </c>
      <c r="C55" s="186"/>
      <c r="D55" s="127"/>
      <c r="E55" s="127"/>
      <c r="F55" s="293"/>
      <c r="G55" s="117"/>
      <c r="H55" s="117"/>
      <c r="I55" s="186"/>
      <c r="J55" s="115"/>
      <c r="K55" s="199">
        <f t="shared" si="11"/>
        <v>0</v>
      </c>
      <c r="L55" s="79"/>
      <c r="M55" s="79"/>
      <c r="N55" s="79"/>
      <c r="O55" s="79"/>
      <c r="P55" s="79"/>
      <c r="Q55" s="79"/>
      <c r="R55" s="79"/>
      <c r="S55" s="79"/>
      <c r="T55" s="79"/>
      <c r="U55" s="79"/>
      <c r="V55" s="79"/>
      <c r="W55" s="79"/>
      <c r="X55" s="79"/>
    </row>
    <row r="56" spans="1:24" s="2" customFormat="1" ht="24.95" customHeight="1">
      <c r="A56" s="78"/>
      <c r="B56" s="213" t="s">
        <v>53</v>
      </c>
      <c r="C56" s="186"/>
      <c r="D56" s="127"/>
      <c r="E56" s="127"/>
      <c r="F56" s="293"/>
      <c r="G56" s="117"/>
      <c r="H56" s="117"/>
      <c r="I56" s="186"/>
      <c r="J56" s="115"/>
      <c r="K56" s="199">
        <f t="shared" si="11"/>
        <v>0</v>
      </c>
      <c r="L56" s="79"/>
      <c r="M56" s="79"/>
      <c r="N56" s="79"/>
      <c r="O56" s="79"/>
      <c r="P56" s="79"/>
      <c r="Q56" s="79"/>
      <c r="R56" s="79"/>
      <c r="S56" s="79"/>
      <c r="T56" s="79"/>
      <c r="U56" s="79"/>
      <c r="V56" s="79"/>
      <c r="W56" s="79"/>
      <c r="X56" s="79"/>
    </row>
    <row r="57" spans="1:24" s="2" customFormat="1" ht="24.95" customHeight="1">
      <c r="A57" s="78"/>
      <c r="B57" s="213" t="s">
        <v>54</v>
      </c>
      <c r="C57" s="186"/>
      <c r="D57" s="127"/>
      <c r="E57" s="127"/>
      <c r="F57" s="293"/>
      <c r="G57" s="117"/>
      <c r="H57" s="117"/>
      <c r="I57" s="186"/>
      <c r="J57" s="115"/>
      <c r="K57" s="199">
        <f t="shared" si="11"/>
        <v>0</v>
      </c>
      <c r="L57" s="79"/>
      <c r="M57" s="79"/>
      <c r="N57" s="79"/>
      <c r="O57" s="79"/>
      <c r="P57" s="79"/>
      <c r="Q57" s="79"/>
      <c r="R57" s="79"/>
      <c r="S57" s="79"/>
      <c r="T57" s="79"/>
      <c r="U57" s="79"/>
      <c r="V57" s="79"/>
      <c r="W57" s="79"/>
      <c r="X57" s="79"/>
    </row>
    <row r="58" spans="1:24" s="2" customFormat="1" ht="24.95" customHeight="1">
      <c r="A58" s="78"/>
      <c r="B58" s="213" t="s">
        <v>55</v>
      </c>
      <c r="C58" s="186"/>
      <c r="D58" s="127"/>
      <c r="E58" s="127"/>
      <c r="F58" s="293"/>
      <c r="G58" s="117"/>
      <c r="H58" s="117"/>
      <c r="I58" s="186"/>
      <c r="J58" s="115"/>
      <c r="K58" s="199">
        <f t="shared" si="11"/>
        <v>0</v>
      </c>
      <c r="L58" s="79"/>
      <c r="M58" s="79"/>
      <c r="N58" s="79"/>
      <c r="O58" s="79"/>
      <c r="P58" s="79"/>
      <c r="Q58" s="79"/>
      <c r="R58" s="79"/>
      <c r="S58" s="79"/>
      <c r="T58" s="79"/>
      <c r="U58" s="79"/>
      <c r="V58" s="79"/>
      <c r="W58" s="79"/>
      <c r="X58" s="79"/>
    </row>
    <row r="59" spans="1:24" s="2" customFormat="1" ht="24.95" customHeight="1">
      <c r="A59" s="78"/>
      <c r="B59" s="213" t="s">
        <v>56</v>
      </c>
      <c r="C59" s="186"/>
      <c r="D59" s="127"/>
      <c r="E59" s="127"/>
      <c r="F59" s="293"/>
      <c r="G59" s="117"/>
      <c r="H59" s="117"/>
      <c r="I59" s="186"/>
      <c r="J59" s="115"/>
      <c r="K59" s="199">
        <f t="shared" si="11"/>
        <v>0</v>
      </c>
      <c r="L59" s="79"/>
      <c r="M59" s="79"/>
      <c r="N59" s="79"/>
      <c r="O59" s="79"/>
      <c r="P59" s="79"/>
      <c r="Q59" s="79"/>
      <c r="R59" s="79"/>
      <c r="S59" s="79"/>
      <c r="T59" s="79"/>
      <c r="U59" s="79"/>
      <c r="V59" s="79"/>
      <c r="W59" s="79"/>
      <c r="X59" s="79"/>
    </row>
    <row r="60" spans="1:24" s="2" customFormat="1" ht="24.95" customHeight="1">
      <c r="A60" s="78"/>
      <c r="B60" s="213" t="s">
        <v>57</v>
      </c>
      <c r="C60" s="186"/>
      <c r="D60" s="127"/>
      <c r="E60" s="127"/>
      <c r="F60" s="293"/>
      <c r="G60" s="117"/>
      <c r="H60" s="117"/>
      <c r="I60" s="186"/>
      <c r="J60" s="115"/>
      <c r="K60" s="199">
        <f t="shared" si="11"/>
        <v>0</v>
      </c>
      <c r="L60" s="79"/>
      <c r="M60" s="79"/>
      <c r="N60" s="79"/>
      <c r="O60" s="79"/>
      <c r="P60" s="79"/>
      <c r="Q60" s="79"/>
      <c r="R60" s="79"/>
      <c r="S60" s="79"/>
      <c r="T60" s="79"/>
      <c r="U60" s="79"/>
      <c r="V60" s="79"/>
      <c r="W60" s="79"/>
      <c r="X60" s="79"/>
    </row>
    <row r="61" spans="1:24" s="2" customFormat="1" ht="24.95" customHeight="1">
      <c r="A61" s="78"/>
      <c r="B61" s="213" t="s">
        <v>58</v>
      </c>
      <c r="C61" s="186"/>
      <c r="D61" s="127"/>
      <c r="E61" s="127"/>
      <c r="F61" s="293"/>
      <c r="G61" s="117"/>
      <c r="H61" s="117"/>
      <c r="I61" s="186"/>
      <c r="J61" s="115"/>
      <c r="K61" s="199">
        <f t="shared" si="11"/>
        <v>0</v>
      </c>
      <c r="L61" s="79"/>
      <c r="M61" s="79"/>
      <c r="N61" s="79"/>
      <c r="O61" s="79"/>
      <c r="P61" s="79"/>
      <c r="Q61" s="79"/>
      <c r="R61" s="79"/>
      <c r="S61" s="79"/>
      <c r="T61" s="79"/>
      <c r="U61" s="79"/>
      <c r="V61" s="79"/>
      <c r="W61" s="79"/>
      <c r="X61" s="79"/>
    </row>
    <row r="62" spans="1:24" s="2" customFormat="1" ht="24.95" customHeight="1">
      <c r="A62" s="78"/>
      <c r="B62" s="100"/>
      <c r="E62" s="100"/>
      <c r="F62" s="79"/>
      <c r="G62" s="39"/>
      <c r="H62" s="39"/>
      <c r="J62" s="79"/>
      <c r="K62" s="38"/>
      <c r="L62" s="79"/>
      <c r="M62" s="79"/>
      <c r="N62" s="79"/>
      <c r="O62" s="79"/>
      <c r="P62" s="79"/>
      <c r="Q62" s="79"/>
      <c r="R62" s="79"/>
      <c r="S62" s="79"/>
      <c r="T62" s="79"/>
      <c r="U62" s="79"/>
      <c r="V62" s="79"/>
      <c r="W62" s="79"/>
      <c r="X62" s="79"/>
    </row>
    <row r="63" spans="1:24" s="2" customFormat="1" ht="24.95" customHeight="1">
      <c r="A63" s="78"/>
      <c r="B63" s="100"/>
      <c r="C63" s="100"/>
      <c r="D63" s="100"/>
      <c r="E63" s="100"/>
      <c r="G63" s="15"/>
      <c r="H63" s="15"/>
      <c r="I63" s="79"/>
      <c r="J63" s="210" t="s">
        <v>20</v>
      </c>
      <c r="K63" s="199">
        <f>SUM(K53:K61)</f>
        <v>0</v>
      </c>
      <c r="L63" s="79"/>
      <c r="M63" s="79"/>
      <c r="N63" s="79"/>
      <c r="O63" s="79"/>
      <c r="P63" s="79"/>
      <c r="Q63" s="79"/>
      <c r="R63" s="79"/>
      <c r="S63" s="79"/>
      <c r="T63" s="79"/>
      <c r="U63" s="79"/>
      <c r="V63" s="79"/>
      <c r="W63" s="79"/>
      <c r="X63" s="79"/>
    </row>
    <row r="64" spans="1:24" s="2" customFormat="1" ht="24.95" customHeight="1">
      <c r="A64" s="78"/>
      <c r="B64" s="100"/>
      <c r="C64" s="100"/>
      <c r="D64" s="100"/>
      <c r="E64" s="100"/>
      <c r="F64" s="100"/>
      <c r="G64" s="15"/>
      <c r="H64" s="15"/>
      <c r="I64" s="15"/>
      <c r="J64" s="86"/>
      <c r="K64" s="79"/>
      <c r="L64" s="79"/>
      <c r="M64" s="79"/>
      <c r="N64" s="79"/>
      <c r="O64" s="79"/>
      <c r="P64" s="79"/>
      <c r="Q64" s="79"/>
      <c r="R64" s="79"/>
      <c r="S64" s="79"/>
      <c r="T64" s="79"/>
      <c r="U64" s="79"/>
      <c r="V64" s="79"/>
      <c r="W64" s="79"/>
      <c r="X64" s="79"/>
    </row>
    <row r="65" spans="1:17" s="2" customFormat="1" ht="24.95" customHeight="1">
      <c r="A65" s="78"/>
      <c r="B65" s="79"/>
      <c r="C65" s="79"/>
      <c r="D65" s="79"/>
      <c r="E65" s="99"/>
      <c r="F65" s="79"/>
      <c r="G65" s="10"/>
      <c r="H65" s="12"/>
      <c r="I65" s="7"/>
      <c r="J65" s="119"/>
      <c r="K65" s="79"/>
      <c r="L65" s="7"/>
      <c r="M65" s="7"/>
      <c r="N65" s="7"/>
      <c r="O65" s="7"/>
      <c r="P65" s="7"/>
      <c r="Q65" s="7"/>
    </row>
    <row r="66" spans="1:17" ht="24.95" customHeight="1">
      <c r="A66" s="23" t="s">
        <v>4</v>
      </c>
      <c r="B66" s="7" t="s">
        <v>49</v>
      </c>
      <c r="C66" s="7"/>
      <c r="D66" s="7"/>
      <c r="E66" s="16"/>
      <c r="F66" s="15"/>
      <c r="G66" s="12"/>
      <c r="H66" s="15"/>
      <c r="I66" s="36"/>
      <c r="J66" s="48"/>
      <c r="Q66" s="1"/>
    </row>
    <row r="67" spans="1:17" s="6" customFormat="1" ht="54" customHeight="1">
      <c r="A67" s="23"/>
      <c r="B67" s="362" t="s">
        <v>21</v>
      </c>
      <c r="C67" s="363"/>
      <c r="D67" s="84" t="s">
        <v>84</v>
      </c>
      <c r="E67" s="85"/>
      <c r="F67" s="85"/>
      <c r="G67" s="12"/>
      <c r="H67" s="17"/>
      <c r="I67" s="37"/>
      <c r="J67" s="85"/>
      <c r="K67" s="17"/>
      <c r="L67" s="17"/>
      <c r="M67" s="17"/>
      <c r="N67" s="17"/>
      <c r="O67" s="17"/>
      <c r="P67" s="17"/>
    </row>
    <row r="68" spans="1:17" ht="15.6" customHeight="1">
      <c r="A68" s="23"/>
      <c r="B68" s="358"/>
      <c r="C68" s="359"/>
      <c r="D68" s="110"/>
      <c r="E68" s="48"/>
      <c r="F68" s="48"/>
      <c r="G68" s="21"/>
      <c r="H68" s="15"/>
      <c r="I68" s="36"/>
      <c r="J68" s="15"/>
      <c r="Q68" s="1"/>
    </row>
    <row r="69" spans="1:17" ht="15.6" customHeight="1">
      <c r="A69" s="23"/>
      <c r="B69" s="358"/>
      <c r="C69" s="359"/>
      <c r="D69" s="110"/>
      <c r="E69" s="48"/>
      <c r="F69" s="48"/>
      <c r="G69" s="21"/>
      <c r="H69" s="15"/>
      <c r="I69" s="36"/>
      <c r="J69" s="15"/>
      <c r="Q69" s="1"/>
    </row>
    <row r="70" spans="1:17" ht="15.6" customHeight="1">
      <c r="A70" s="23"/>
      <c r="B70" s="358"/>
      <c r="C70" s="359"/>
      <c r="D70" s="110"/>
      <c r="E70" s="48"/>
      <c r="F70" s="48"/>
      <c r="G70" s="21"/>
      <c r="H70" s="15"/>
      <c r="I70" s="36"/>
      <c r="J70" s="15"/>
      <c r="Q70" s="1"/>
    </row>
    <row r="71" spans="1:17" ht="15.6" customHeight="1">
      <c r="A71" s="23"/>
      <c r="B71" s="358"/>
      <c r="C71" s="359"/>
      <c r="D71" s="110"/>
      <c r="E71" s="48"/>
      <c r="F71" s="48"/>
      <c r="G71" s="21"/>
      <c r="H71" s="15"/>
      <c r="I71" s="36"/>
      <c r="J71" s="15"/>
      <c r="Q71" s="1"/>
    </row>
    <row r="72" spans="1:17" ht="15.6" customHeight="1">
      <c r="A72" s="23"/>
      <c r="B72" s="358"/>
      <c r="C72" s="359"/>
      <c r="D72" s="110"/>
      <c r="E72" s="48"/>
      <c r="F72" s="48"/>
      <c r="G72" s="21"/>
      <c r="H72" s="15"/>
      <c r="I72" s="36"/>
      <c r="J72" s="15"/>
      <c r="Q72" s="1"/>
    </row>
    <row r="73" spans="1:17" ht="15.6" customHeight="1">
      <c r="A73" s="23"/>
      <c r="B73" s="358"/>
      <c r="C73" s="359"/>
      <c r="D73" s="110"/>
      <c r="E73" s="48"/>
      <c r="F73" s="48"/>
      <c r="G73" s="21"/>
      <c r="H73" s="15"/>
      <c r="I73" s="36"/>
      <c r="J73" s="15"/>
      <c r="Q73" s="1"/>
    </row>
    <row r="74" spans="1:17" ht="15.6" customHeight="1">
      <c r="A74" s="23"/>
      <c r="B74" s="358"/>
      <c r="C74" s="359"/>
      <c r="D74" s="110"/>
      <c r="E74" s="48"/>
      <c r="F74" s="48"/>
      <c r="G74" s="21"/>
      <c r="H74" s="15"/>
      <c r="I74" s="36"/>
      <c r="J74" s="15"/>
      <c r="Q74" s="1"/>
    </row>
    <row r="75" spans="1:17" ht="15.6" customHeight="1">
      <c r="B75" s="358"/>
      <c r="C75" s="359"/>
      <c r="D75" s="110"/>
      <c r="E75" s="48"/>
      <c r="F75" s="48"/>
      <c r="G75" s="21"/>
      <c r="H75" s="102"/>
      <c r="I75" s="103"/>
      <c r="J75" s="102"/>
      <c r="K75" s="102"/>
      <c r="L75" s="102"/>
      <c r="Q75" s="1"/>
    </row>
    <row r="76" spans="1:17" ht="24.95" customHeight="1">
      <c r="B76" s="15"/>
      <c r="C76" s="15"/>
      <c r="D76" s="3"/>
      <c r="E76" s="80"/>
      <c r="F76" s="48"/>
      <c r="G76" s="21"/>
      <c r="H76" s="102"/>
      <c r="I76" s="103"/>
      <c r="J76" s="102"/>
      <c r="K76" s="102"/>
      <c r="L76" s="102"/>
      <c r="Q76" s="1"/>
    </row>
    <row r="77" spans="1:17" s="2" customFormat="1" ht="24.95" customHeight="1">
      <c r="A77" s="23"/>
      <c r="B77" s="7"/>
      <c r="C77" s="210" t="s">
        <v>20</v>
      </c>
      <c r="D77" s="203">
        <f>SUM(D68:D75)</f>
        <v>0</v>
      </c>
      <c r="E77" s="193"/>
      <c r="F77" s="79"/>
      <c r="G77" s="21"/>
      <c r="H77" s="7"/>
      <c r="I77" s="13"/>
      <c r="J77" s="7"/>
      <c r="K77" s="7"/>
      <c r="L77" s="7"/>
      <c r="M77" s="7"/>
      <c r="N77" s="7"/>
      <c r="O77" s="7"/>
      <c r="P77" s="7"/>
    </row>
    <row r="78" spans="1:17" s="7" customFormat="1" ht="39" customHeight="1">
      <c r="A78" s="23"/>
      <c r="E78" s="10"/>
      <c r="G78" s="20"/>
      <c r="H78" s="21"/>
      <c r="J78" s="13"/>
    </row>
    <row r="79" spans="1:17" s="7" customFormat="1" ht="30" customHeight="1">
      <c r="A79" s="23" t="s">
        <v>74</v>
      </c>
      <c r="B79" s="109" t="s">
        <v>78</v>
      </c>
      <c r="E79" s="10"/>
      <c r="G79" s="20"/>
      <c r="H79" s="91"/>
      <c r="J79" s="13"/>
    </row>
    <row r="80" spans="1:17" s="2" customFormat="1" ht="28.5" customHeight="1">
      <c r="A80" s="23"/>
      <c r="B80" s="347" t="s">
        <v>150</v>
      </c>
      <c r="C80" s="348"/>
      <c r="D80" s="348"/>
      <c r="E80" s="348"/>
      <c r="F80" s="197">
        <f>F23+F36+I50+K63+D77</f>
        <v>0</v>
      </c>
      <c r="G80" s="79"/>
      <c r="H80" s="79"/>
      <c r="I80" s="7"/>
      <c r="J80" s="13"/>
      <c r="K80" s="7"/>
      <c r="L80" s="7"/>
      <c r="M80" s="7"/>
      <c r="N80" s="7"/>
      <c r="O80" s="7"/>
      <c r="P80" s="7"/>
      <c r="Q80" s="7"/>
    </row>
    <row r="81" spans="1:24" s="2" customFormat="1" ht="69" customHeight="1">
      <c r="A81" s="23"/>
      <c r="B81" s="120" t="s">
        <v>86</v>
      </c>
      <c r="C81" s="121" t="s">
        <v>81</v>
      </c>
      <c r="D81" s="136"/>
      <c r="E81" s="121" t="s">
        <v>80</v>
      </c>
      <c r="F81" s="111"/>
      <c r="G81" s="79"/>
      <c r="H81" s="79"/>
      <c r="I81" s="7"/>
      <c r="J81" s="13"/>
      <c r="K81" s="7"/>
      <c r="L81" s="7"/>
      <c r="M81" s="7"/>
      <c r="N81" s="7"/>
      <c r="O81" s="7"/>
      <c r="P81" s="7"/>
      <c r="Q81" s="7"/>
    </row>
    <row r="82" spans="1:24" s="2" customFormat="1" ht="28.5" customHeight="1">
      <c r="A82" s="23"/>
      <c r="B82" s="349" t="s">
        <v>151</v>
      </c>
      <c r="C82" s="350"/>
      <c r="D82" s="350"/>
      <c r="E82" s="350"/>
      <c r="F82" s="197">
        <f>F80-F81</f>
        <v>0</v>
      </c>
      <c r="G82" s="211" t="str">
        <f>IF(OR(AND($C$4="Feasibility study",F82&gt;250000),AND($C$4="Pilot project",F82&gt;600000)),"The eligible project costs are above the maximum. You are not eligible for a subsidy.","")</f>
        <v/>
      </c>
      <c r="H82" s="79"/>
      <c r="I82" s="7"/>
      <c r="J82" s="13"/>
      <c r="K82" s="7"/>
      <c r="L82" s="7"/>
      <c r="M82" s="7"/>
      <c r="N82" s="7"/>
      <c r="O82" s="7"/>
      <c r="P82" s="7"/>
      <c r="Q82" s="7"/>
    </row>
    <row r="83" spans="1:24" s="15" customFormat="1" ht="28.5" customHeight="1">
      <c r="A83" s="22"/>
      <c r="B83" s="351" t="s">
        <v>88</v>
      </c>
      <c r="C83" s="348"/>
      <c r="D83" s="348"/>
      <c r="E83" s="348"/>
      <c r="F83" s="201" t="str">
        <f>IF(F82="","",IF(C4="Feasibility study",VLOOKUP(C6,'Bronblad percerntages'!B5:E10,2),IF(AND(C4="Pilot project",'Project and applicant details'!C6="no",'Project and applicant details'!C5="no"),VLOOKUP(C6,'Bronblad percerntages'!B5:E10,3),IF(AND(C4="Pilot project",(OR('Project and applicant details'!C6="yes",'Project and applicant details'!C5="yes"))),VLOOKUP(C6,'Bronblad percerntages'!B5:E10,4)))))</f>
        <v/>
      </c>
      <c r="G83" s="48"/>
      <c r="H83" s="97"/>
      <c r="J83" s="36"/>
    </row>
    <row r="84" spans="1:24" s="15" customFormat="1" ht="28.5" customHeight="1">
      <c r="A84" s="22"/>
      <c r="B84" s="351" t="s">
        <v>73</v>
      </c>
      <c r="C84" s="348"/>
      <c r="D84" s="348"/>
      <c r="E84" s="348"/>
      <c r="F84" s="202">
        <f>F82*F83</f>
        <v>0</v>
      </c>
      <c r="H84" s="97"/>
      <c r="J84" s="36"/>
    </row>
    <row r="85" spans="1:24" s="2" customFormat="1" ht="74.25" customHeight="1">
      <c r="A85" s="23"/>
      <c r="B85" s="120" t="s">
        <v>82</v>
      </c>
      <c r="C85" s="121" t="s">
        <v>79</v>
      </c>
      <c r="D85" s="136"/>
      <c r="E85" s="121" t="s">
        <v>80</v>
      </c>
      <c r="F85" s="111"/>
      <c r="G85" s="79"/>
      <c r="H85" s="79"/>
      <c r="I85" s="7"/>
      <c r="J85" s="13"/>
      <c r="K85" s="7"/>
      <c r="L85" s="7"/>
      <c r="M85" s="7"/>
      <c r="N85" s="7"/>
      <c r="O85" s="7"/>
      <c r="P85" s="7"/>
      <c r="Q85" s="7"/>
    </row>
    <row r="86" spans="1:24" s="2" customFormat="1" ht="28.5" customHeight="1">
      <c r="A86" s="23"/>
      <c r="B86" s="351" t="s">
        <v>103</v>
      </c>
      <c r="C86" s="348"/>
      <c r="D86" s="348"/>
      <c r="E86" s="348"/>
      <c r="F86" s="202">
        <f>F84-F85</f>
        <v>0</v>
      </c>
      <c r="G86" s="79"/>
      <c r="H86" s="79"/>
      <c r="I86" s="7"/>
      <c r="J86" s="13"/>
      <c r="K86" s="7"/>
      <c r="L86" s="7"/>
      <c r="M86" s="7"/>
      <c r="N86" s="7"/>
      <c r="O86" s="7"/>
      <c r="P86" s="7"/>
      <c r="Q86" s="7"/>
    </row>
    <row r="87" spans="1:24" s="15" customFormat="1" ht="28.5" customHeight="1">
      <c r="A87" s="22"/>
      <c r="B87" s="351" t="s">
        <v>129</v>
      </c>
      <c r="C87" s="348"/>
      <c r="D87" s="348"/>
      <c r="E87" s="348"/>
      <c r="F87" s="111"/>
      <c r="G87" s="215" t="str">
        <f>IF(F87&gt;F86,"Requested subsidy above maximum", "" )</f>
        <v/>
      </c>
      <c r="J87" s="36"/>
    </row>
    <row r="88" spans="1:24" s="15" customFormat="1" ht="36" customHeight="1">
      <c r="A88" s="22"/>
      <c r="E88" s="16"/>
      <c r="G88" s="16"/>
      <c r="H88" s="97"/>
      <c r="J88" s="36"/>
    </row>
    <row r="89" spans="1:24" s="15" customFormat="1" ht="29.25" customHeight="1">
      <c r="A89" s="23" t="s">
        <v>75</v>
      </c>
      <c r="B89" s="109" t="s">
        <v>76</v>
      </c>
      <c r="C89" s="7"/>
      <c r="D89" s="7"/>
      <c r="E89" s="10"/>
      <c r="F89" s="7"/>
      <c r="G89" s="20"/>
      <c r="H89" s="104"/>
      <c r="J89" s="36"/>
    </row>
    <row r="90" spans="1:24" s="15" customFormat="1" ht="29.25" customHeight="1">
      <c r="A90" s="23"/>
      <c r="B90" s="347" t="s">
        <v>127</v>
      </c>
      <c r="C90" s="348"/>
      <c r="D90" s="348"/>
      <c r="E90" s="348"/>
      <c r="F90" s="197">
        <f>F80-F87</f>
        <v>0</v>
      </c>
      <c r="H90" s="12"/>
      <c r="J90" s="36"/>
    </row>
    <row r="91" spans="1:24" s="15" customFormat="1" ht="29.25" customHeight="1">
      <c r="A91" s="23"/>
      <c r="B91" s="347" t="s">
        <v>123</v>
      </c>
      <c r="C91" s="348"/>
      <c r="D91" s="348"/>
      <c r="E91" s="348"/>
      <c r="F91" s="197">
        <f>F85</f>
        <v>0</v>
      </c>
      <c r="H91" s="12"/>
      <c r="J91" s="36"/>
    </row>
    <row r="92" spans="1:24" s="15" customFormat="1" ht="29.25" customHeight="1">
      <c r="A92" s="23"/>
      <c r="B92" s="352" t="s">
        <v>124</v>
      </c>
      <c r="C92" s="353"/>
      <c r="D92" s="353"/>
      <c r="E92" s="354"/>
      <c r="F92" s="197">
        <f>F81</f>
        <v>0</v>
      </c>
      <c r="H92" s="12"/>
      <c r="J92" s="36"/>
    </row>
    <row r="93" spans="1:24" s="15" customFormat="1" ht="29.25" customHeight="1">
      <c r="A93" s="23"/>
      <c r="B93" s="351" t="s">
        <v>125</v>
      </c>
      <c r="C93" s="348"/>
      <c r="D93" s="348"/>
      <c r="E93" s="348"/>
      <c r="F93" s="197">
        <f>H23+J50</f>
        <v>0</v>
      </c>
      <c r="H93" s="12"/>
      <c r="J93" s="36"/>
    </row>
    <row r="94" spans="1:24" s="15" customFormat="1" ht="29.25" customHeight="1">
      <c r="A94" s="23"/>
      <c r="B94" s="355" t="s">
        <v>122</v>
      </c>
      <c r="C94" s="356"/>
      <c r="D94" s="356"/>
      <c r="E94" s="357"/>
      <c r="F94" s="203">
        <f>F90-F91-F92-F93</f>
        <v>0</v>
      </c>
      <c r="H94" s="12"/>
      <c r="J94" s="36"/>
    </row>
    <row r="95" spans="1:24" s="15" customFormat="1" ht="100.5" customHeight="1">
      <c r="A95" s="22"/>
      <c r="B95" s="345" t="str">
        <f>IF( F94&gt;0, "To substantiate your ability to pay this own contribution from working capital, please attach the most recent financial statement to your subsidy application.
The balance sheet and profit and loss account should be in English or Dutch","")</f>
        <v/>
      </c>
      <c r="C95" s="346"/>
      <c r="D95" s="346"/>
      <c r="E95" s="346"/>
      <c r="G95" s="16"/>
      <c r="H95" s="12"/>
      <c r="J95" s="36"/>
      <c r="R95" s="1"/>
      <c r="S95" s="1"/>
      <c r="T95" s="1"/>
      <c r="U95" s="1"/>
      <c r="V95" s="1"/>
      <c r="W95" s="1"/>
      <c r="X95" s="1"/>
    </row>
    <row r="96" spans="1:24" s="15" customFormat="1" ht="100.5" customHeight="1">
      <c r="A96" s="22"/>
      <c r="E96" s="16"/>
      <c r="G96" s="16"/>
      <c r="H96" s="12"/>
      <c r="J96" s="36"/>
      <c r="R96" s="1"/>
      <c r="S96" s="1"/>
      <c r="T96" s="1"/>
      <c r="U96" s="1"/>
      <c r="V96" s="1"/>
      <c r="W96" s="1"/>
      <c r="X96" s="1"/>
    </row>
    <row r="97" spans="1:24" s="15" customFormat="1" ht="100.5" customHeight="1">
      <c r="A97" s="22"/>
      <c r="E97" s="16"/>
      <c r="G97" s="16"/>
      <c r="H97" s="12"/>
      <c r="J97" s="36"/>
      <c r="R97" s="1"/>
      <c r="S97" s="1"/>
      <c r="T97" s="1"/>
      <c r="U97" s="1"/>
      <c r="V97" s="1"/>
      <c r="W97" s="1"/>
      <c r="X97" s="1"/>
    </row>
    <row r="98" spans="1:24" s="15" customFormat="1" ht="100.5" customHeight="1">
      <c r="A98" s="22"/>
      <c r="E98" s="16"/>
      <c r="G98" s="16"/>
      <c r="H98" s="12"/>
      <c r="J98" s="36"/>
      <c r="R98" s="1"/>
      <c r="S98" s="1"/>
      <c r="T98" s="1"/>
      <c r="U98" s="1"/>
      <c r="V98" s="1"/>
      <c r="W98" s="1"/>
      <c r="X98" s="1"/>
    </row>
    <row r="99" spans="1:24" s="15" customFormat="1" ht="100.5" customHeight="1">
      <c r="A99" s="22"/>
      <c r="E99" s="16"/>
      <c r="G99" s="16"/>
      <c r="H99" s="12"/>
      <c r="J99" s="36"/>
      <c r="R99" s="1"/>
      <c r="S99" s="1"/>
      <c r="T99" s="1"/>
      <c r="U99" s="1"/>
      <c r="V99" s="1"/>
      <c r="W99" s="1"/>
      <c r="X99" s="1"/>
    </row>
    <row r="100" spans="1:24" s="15" customFormat="1" ht="100.5" customHeight="1">
      <c r="A100" s="22"/>
      <c r="E100" s="16"/>
      <c r="G100" s="16"/>
      <c r="H100" s="12"/>
      <c r="J100" s="36"/>
      <c r="R100" s="1"/>
      <c r="S100" s="1"/>
      <c r="T100" s="1"/>
      <c r="U100" s="1"/>
      <c r="V100" s="1"/>
      <c r="W100" s="1"/>
      <c r="X100" s="1"/>
    </row>
    <row r="101" spans="1:24" s="15" customFormat="1" ht="100.5" customHeight="1">
      <c r="A101" s="22"/>
      <c r="E101" s="16"/>
      <c r="G101" s="16"/>
      <c r="H101" s="12"/>
      <c r="J101" s="36"/>
      <c r="R101" s="1"/>
      <c r="S101" s="1"/>
      <c r="T101" s="1"/>
      <c r="U101" s="1"/>
      <c r="V101" s="1"/>
      <c r="W101" s="1"/>
      <c r="X101" s="1"/>
    </row>
    <row r="102" spans="1:24" s="15" customFormat="1" ht="100.5" customHeight="1">
      <c r="A102" s="22"/>
      <c r="E102" s="16"/>
      <c r="G102" s="16"/>
      <c r="H102" s="12"/>
      <c r="J102" s="36"/>
      <c r="R102" s="1"/>
      <c r="S102" s="1"/>
      <c r="T102" s="1"/>
      <c r="U102" s="1"/>
      <c r="V102" s="1"/>
      <c r="W102" s="1"/>
      <c r="X102" s="1"/>
    </row>
    <row r="103" spans="1:24" s="15" customFormat="1" ht="100.5" customHeight="1">
      <c r="A103" s="22"/>
      <c r="E103" s="16"/>
      <c r="G103" s="16"/>
      <c r="H103" s="12"/>
      <c r="J103" s="36"/>
      <c r="R103" s="1"/>
      <c r="S103" s="1"/>
      <c r="T103" s="1"/>
      <c r="U103" s="1"/>
      <c r="V103" s="1"/>
      <c r="W103" s="1"/>
      <c r="X103" s="1"/>
    </row>
    <row r="104" spans="1:24" s="15" customFormat="1" ht="15.6" customHeight="1">
      <c r="A104" s="22"/>
      <c r="E104" s="16"/>
      <c r="G104" s="16"/>
      <c r="H104" s="12"/>
      <c r="J104" s="36"/>
      <c r="R104" s="1"/>
      <c r="S104" s="1"/>
      <c r="T104" s="1"/>
      <c r="U104" s="1"/>
      <c r="V104" s="1"/>
      <c r="W104" s="1"/>
      <c r="X104" s="1"/>
    </row>
    <row r="105" spans="1:24" s="15" customFormat="1" ht="15.6" customHeight="1">
      <c r="A105" s="22"/>
      <c r="E105" s="16"/>
      <c r="G105" s="16"/>
      <c r="H105" s="12"/>
      <c r="J105" s="36"/>
      <c r="R105" s="1"/>
      <c r="S105" s="1"/>
      <c r="T105" s="1"/>
      <c r="U105" s="1"/>
      <c r="V105" s="1"/>
      <c r="W105" s="1"/>
      <c r="X105" s="1"/>
    </row>
    <row r="106" spans="1:24" s="15" customFormat="1" ht="15.6" customHeight="1">
      <c r="A106" s="22"/>
      <c r="E106" s="16"/>
      <c r="G106" s="16"/>
      <c r="H106" s="12"/>
      <c r="J106" s="36"/>
      <c r="R106" s="1"/>
      <c r="S106" s="1"/>
      <c r="T106" s="1"/>
      <c r="U106" s="1"/>
      <c r="V106" s="1"/>
      <c r="W106" s="1"/>
      <c r="X106" s="1"/>
    </row>
    <row r="107" spans="1:24" s="15" customFormat="1" ht="15.6" customHeight="1">
      <c r="A107" s="22"/>
      <c r="E107" s="16"/>
      <c r="G107" s="16"/>
      <c r="H107" s="12"/>
      <c r="J107" s="36"/>
      <c r="R107" s="1"/>
      <c r="S107" s="1"/>
      <c r="T107" s="1"/>
      <c r="U107" s="1"/>
      <c r="V107" s="1"/>
      <c r="W107" s="1"/>
      <c r="X107" s="1"/>
    </row>
    <row r="108" spans="1:24" s="15" customFormat="1" ht="15.6" customHeight="1">
      <c r="A108" s="22"/>
      <c r="E108" s="16"/>
      <c r="G108" s="16"/>
      <c r="H108" s="12"/>
      <c r="J108" s="36"/>
      <c r="R108" s="1"/>
      <c r="S108" s="1"/>
      <c r="T108" s="1"/>
      <c r="U108" s="1"/>
      <c r="V108" s="1"/>
      <c r="W108" s="1"/>
      <c r="X108" s="1"/>
    </row>
    <row r="109" spans="1:24" s="15" customFormat="1" ht="15.6" customHeight="1">
      <c r="A109" s="22"/>
      <c r="E109" s="16"/>
      <c r="G109" s="16"/>
      <c r="H109" s="12"/>
      <c r="J109" s="36"/>
      <c r="R109" s="1"/>
      <c r="S109" s="1"/>
      <c r="T109" s="1"/>
      <c r="U109" s="1"/>
      <c r="V109" s="1"/>
      <c r="W109" s="1"/>
      <c r="X109" s="1"/>
    </row>
  </sheetData>
  <sheetProtection algorithmName="SHA-512" hashValue="YnwJM1RoQv0rCFTQSSzk6RlM9h6My1DeAunDkbT2yYXds+6HdzkONcVH8egwjpyTxYXfQ3qUduqKu7ut/Rfsbg==" saltValue="oEfxre8ouDYwsS5RHhhYEg==" spinCount="100000" sheet="1" selectLockedCells="1"/>
  <mergeCells count="36">
    <mergeCell ref="B95:E95"/>
    <mergeCell ref="B26:C26"/>
    <mergeCell ref="B82:E82"/>
    <mergeCell ref="B91:E91"/>
    <mergeCell ref="B67:C67"/>
    <mergeCell ref="B83:E83"/>
    <mergeCell ref="B87:E87"/>
    <mergeCell ref="B80:E80"/>
    <mergeCell ref="B84:E84"/>
    <mergeCell ref="B90:E90"/>
    <mergeCell ref="B75:C75"/>
    <mergeCell ref="B86:E86"/>
    <mergeCell ref="B92:E92"/>
    <mergeCell ref="B94:E94"/>
    <mergeCell ref="B93:E93"/>
    <mergeCell ref="B69:C69"/>
    <mergeCell ref="B70:C70"/>
    <mergeCell ref="B71:C71"/>
    <mergeCell ref="B72:C72"/>
    <mergeCell ref="B73:C73"/>
    <mergeCell ref="B74:C74"/>
    <mergeCell ref="C3:E3"/>
    <mergeCell ref="C6:E6"/>
    <mergeCell ref="C7:E7"/>
    <mergeCell ref="C4:E4"/>
    <mergeCell ref="B68:C68"/>
    <mergeCell ref="B32:C32"/>
    <mergeCell ref="B33:C33"/>
    <mergeCell ref="B34:C34"/>
    <mergeCell ref="B9:F9"/>
    <mergeCell ref="B27:C27"/>
    <mergeCell ref="B28:C28"/>
    <mergeCell ref="B29:C29"/>
    <mergeCell ref="B30:C30"/>
    <mergeCell ref="B31:C31"/>
    <mergeCell ref="C5:E5"/>
  </mergeCells>
  <conditionalFormatting sqref="B9">
    <cfRule type="cellIs" dxfId="58" priority="26" stopIfTrue="1" operator="equal">
      <formula>"Kies eerst uw systematiek voor de berekening van de subsidiabele kosten"</formula>
    </cfRule>
  </conditionalFormatting>
  <conditionalFormatting sqref="D11:D19">
    <cfRule type="cellIs" dxfId="57" priority="25" operator="equal">
      <formula>65</formula>
    </cfRule>
  </conditionalFormatting>
  <conditionalFormatting sqref="E22">
    <cfRule type="cellIs" dxfId="56" priority="27" stopIfTrue="1" operator="equal">
      <formula>"Opslag algemene kosten (50%)"</formula>
    </cfRule>
  </conditionalFormatting>
  <conditionalFormatting sqref="G22">
    <cfRule type="cellIs" dxfId="55" priority="7" stopIfTrue="1" operator="equal">
      <formula>"Opslag algemene kosten (50%)"</formula>
    </cfRule>
  </conditionalFormatting>
  <conditionalFormatting sqref="G11:H20">
    <cfRule type="containsText" dxfId="54" priority="17" operator="containsText" text="N/a">
      <formula>NOT(ISERROR(SEARCH("N/a",G11)))</formula>
    </cfRule>
  </conditionalFormatting>
  <conditionalFormatting sqref="H22">
    <cfRule type="containsText" dxfId="53" priority="1" operator="containsText" text="N/a">
      <formula>NOT(ISERROR(SEARCH("N/a",H22)))</formula>
    </cfRule>
  </conditionalFormatting>
  <conditionalFormatting sqref="H23">
    <cfRule type="cellIs" dxfId="52" priority="16" operator="greaterThan">
      <formula>0</formula>
    </cfRule>
  </conditionalFormatting>
  <conditionalFormatting sqref="J22">
    <cfRule type="containsText" dxfId="51" priority="4" operator="containsText" text="N/a">
      <formula>NOT(ISERROR(SEARCH("N/a",J22)))</formula>
    </cfRule>
  </conditionalFormatting>
  <conditionalFormatting sqref="J50">
    <cfRule type="cellIs" priority="8" operator="greaterThan">
      <formula>0</formula>
    </cfRule>
  </conditionalFormatting>
  <dataValidations count="2">
    <dataValidation allowBlank="1" showInputMessage="1" showErrorMessage="1" errorTitle="Incorrect input" error="Please choose between SME, research organisation or other." sqref="C6:E7" xr:uid="{1D080FBE-37DB-41D9-8254-ABBBB91EAF75}"/>
    <dataValidation type="list" allowBlank="1" showInputMessage="1" showErrorMessage="1" sqref="C40:C48" xr:uid="{97362EA0-1B7E-4B06-ADF6-CE4768FB6F94}">
      <formula1>"Existing equipment, Equipment purchased especially for this project"</formula1>
    </dataValidation>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ignoredErrors>
    <ignoredError sqref="C3 C4:E4 D5:E5 G11:G20 D14:D19 D6:E6 D12:D13 H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72BCB-D440-4C95-895A-73393CA471C0}">
  <sheetPr transitionEvaluation="1">
    <tabColor rgb="FFFDF3A5"/>
    <pageSetUpPr fitToPage="1"/>
  </sheetPr>
  <dimension ref="A1:X109"/>
  <sheetViews>
    <sheetView zoomScale="85" zoomScaleNormal="85" workbookViewId="0">
      <selection activeCell="B11" sqref="B11"/>
    </sheetView>
  </sheetViews>
  <sheetFormatPr defaultColWidth="10.875" defaultRowHeight="15.6" customHeight="1"/>
  <cols>
    <col min="1" max="1" width="4.75" style="22" customWidth="1"/>
    <col min="2" max="2" width="47.75" style="1" customWidth="1"/>
    <col min="3" max="3" width="25.5" style="1" customWidth="1"/>
    <col min="4" max="4" width="28.375" style="1" customWidth="1"/>
    <col min="5" max="5" width="23.875" style="105" customWidth="1"/>
    <col min="6" max="6" width="27" style="1" customWidth="1"/>
    <col min="7" max="7" width="27.625" style="105" customWidth="1"/>
    <col min="8" max="8" width="26.875" style="106" customWidth="1"/>
    <col min="9" max="9" width="35.5" style="15" customWidth="1"/>
    <col min="10" max="10" width="25.625" style="36" customWidth="1"/>
    <col min="11" max="11" width="28.75" style="15" customWidth="1"/>
    <col min="12" max="12" width="43" style="15" hidden="1" customWidth="1"/>
    <col min="13" max="17" width="43" style="15" customWidth="1"/>
    <col min="18" max="16384" width="10.875" style="1"/>
  </cols>
  <sheetData>
    <row r="1" spans="1:17" s="48" customFormat="1" ht="15.6" customHeight="1">
      <c r="A1" s="96"/>
      <c r="E1" s="80"/>
      <c r="G1" s="80"/>
      <c r="H1" s="97"/>
      <c r="J1" s="98"/>
    </row>
    <row r="2" spans="1:17" s="48" customFormat="1" ht="15.6" customHeight="1" thickBot="1">
      <c r="A2" s="96"/>
      <c r="E2" s="80"/>
      <c r="G2" s="80"/>
      <c r="H2" s="97"/>
      <c r="J2" s="98"/>
    </row>
    <row r="3" spans="1:17" ht="28.5" customHeight="1">
      <c r="B3" s="206" t="s">
        <v>17</v>
      </c>
      <c r="C3" s="375">
        <f>'Project and applicant details'!C3</f>
        <v>0</v>
      </c>
      <c r="D3" s="375"/>
      <c r="E3" s="376"/>
      <c r="F3" s="15"/>
      <c r="G3" s="16"/>
      <c r="H3" s="12"/>
    </row>
    <row r="4" spans="1:17" ht="28.5" customHeight="1">
      <c r="B4" s="207" t="s">
        <v>62</v>
      </c>
      <c r="C4" s="366">
        <f>'Project and applicant details'!C4</f>
        <v>0</v>
      </c>
      <c r="D4" s="367"/>
      <c r="E4" s="382"/>
      <c r="F4" s="15"/>
      <c r="G4" s="16"/>
      <c r="H4" s="12"/>
    </row>
    <row r="5" spans="1:17" ht="28.5" customHeight="1">
      <c r="B5" s="208" t="str">
        <f>'Project and applicant details'!B12</f>
        <v>Partner 2</v>
      </c>
      <c r="C5" s="369" t="str">
        <f>IF('Project and applicant details'!C12="","",'Project and applicant details'!C12)</f>
        <v/>
      </c>
      <c r="D5" s="369"/>
      <c r="E5" s="383"/>
      <c r="F5" s="15"/>
      <c r="G5" s="16"/>
      <c r="H5" s="12"/>
    </row>
    <row r="6" spans="1:17" s="2" customFormat="1" ht="28.5" customHeight="1">
      <c r="A6" s="23"/>
      <c r="B6" s="208" t="s">
        <v>70</v>
      </c>
      <c r="C6" s="377" t="str">
        <f>IF('Project and applicant details'!D12="","",'Project and applicant details'!D12)</f>
        <v/>
      </c>
      <c r="D6" s="365"/>
      <c r="E6" s="378"/>
      <c r="F6" s="7"/>
      <c r="G6" s="7"/>
      <c r="H6" s="7"/>
      <c r="I6" s="7"/>
      <c r="J6" s="7"/>
      <c r="K6" s="7"/>
      <c r="L6" s="7"/>
      <c r="M6" s="79"/>
    </row>
    <row r="7" spans="1:17" s="7" customFormat="1" ht="39.75" customHeight="1" thickBot="1">
      <c r="A7" s="23"/>
      <c r="B7" s="209" t="s">
        <v>69</v>
      </c>
      <c r="C7" s="377" t="str">
        <f>IF('Project and applicant details'!E12="","",'Project and applicant details'!E12)</f>
        <v/>
      </c>
      <c r="D7" s="365"/>
      <c r="E7" s="378"/>
      <c r="F7" s="11"/>
      <c r="G7" s="9"/>
      <c r="H7" s="12"/>
      <c r="J7" s="13"/>
    </row>
    <row r="8" spans="1:17" ht="45" customHeight="1">
      <c r="B8" s="15"/>
      <c r="C8" s="15"/>
      <c r="D8" s="15"/>
      <c r="E8" s="16"/>
      <c r="F8" s="15"/>
      <c r="G8" s="16"/>
      <c r="H8" s="12"/>
    </row>
    <row r="9" spans="1:17" ht="18.75" customHeight="1">
      <c r="A9" s="23" t="s">
        <v>0</v>
      </c>
      <c r="B9" s="373" t="s">
        <v>67</v>
      </c>
      <c r="C9" s="373"/>
      <c r="D9" s="373"/>
      <c r="E9" s="373"/>
      <c r="F9" s="373"/>
      <c r="G9" s="15"/>
      <c r="H9" s="12"/>
    </row>
    <row r="10" spans="1:17" s="6" customFormat="1" ht="25.5">
      <c r="A10" s="23"/>
      <c r="B10" s="198" t="str">
        <f>IF($C$7="", "Employee
Please complete a separate line per employee.",IF($C$7="Integral cost system (with granted permission RVO)","Employee and 'tariefonderscheid' conform IKS
Please complete a separate line per employee. ",IF($C$7="Direct payroll costs plus fixed mark-up (50%)","Employee
Please complete a separate line per employee.","Employee
Please complete a separate line per employee.")))</f>
        <v>Employee
Please complete a separate line per employee.</v>
      </c>
      <c r="C10" s="82" t="s">
        <v>18</v>
      </c>
      <c r="D10" s="122" t="str">
        <f>IF(C7="", "Hourly rate",IF(C7="Integral cost system (with granted permission RVO)","Hourly rate conform IKS",IF(C7="Direct payroll costs plus fixed mark-up (50%)","Hourly rate based on direct payroll costs","Fixed hourly rate of EUR 65")))</f>
        <v>Hourly rate</v>
      </c>
      <c r="E10" s="83" t="s">
        <v>126</v>
      </c>
      <c r="F10" s="187" t="s">
        <v>83</v>
      </c>
      <c r="G10" s="188" t="str">
        <f>IF($B10="","",IF($C$7="Fixed hourly rate system (fixed hourly rate of EUR 65) ","Actual hourly rate (for calculation of in-kind contribution)","Not relevant to the current chosen personnel cost system"))</f>
        <v>Not relevant to the current chosen personnel cost system</v>
      </c>
      <c r="H10" s="188" t="str">
        <f>IF($B10="","",IF($C$7="Fixed hourly rate system (fixed hourly rate of EUR 65) ","In-kind contribution from personnel costs","Not relevant to the current chosen personnel cost system"))</f>
        <v>Not relevant to the current chosen personnel cost system</v>
      </c>
      <c r="I10" s="17"/>
      <c r="J10" s="37"/>
      <c r="K10" s="17"/>
      <c r="L10" s="17"/>
      <c r="M10" s="17"/>
      <c r="N10" s="17"/>
      <c r="O10" s="17"/>
      <c r="P10" s="17"/>
      <c r="Q10" s="17"/>
    </row>
    <row r="11" spans="1:17" ht="15.6" customHeight="1">
      <c r="B11" s="134"/>
      <c r="C11" s="135"/>
      <c r="D11" s="111" t="str">
        <f t="shared" ref="D11:D19" si="0">IF($B11="","",IF($C$7="Fixed hourly rate system (fixed hourly rate of EUR 65) ",65,""))</f>
        <v/>
      </c>
      <c r="E11" s="94"/>
      <c r="F11" s="197">
        <f t="shared" ref="F11:F19" si="1">$D11*E11</f>
        <v>0</v>
      </c>
      <c r="G11" s="111" t="str">
        <f t="shared" ref="G11:G20" si="2">IF($G$10="Not relevant to the current chosen personnel cost system","N/a","")</f>
        <v>N/a</v>
      </c>
      <c r="H11" s="197" t="str">
        <f t="shared" ref="H11:H20" si="3">IF($G$10="Not relevant to the current chosen personnel cost system","N/a",$L11)</f>
        <v>N/a</v>
      </c>
      <c r="I11" s="211" t="str">
        <f>IF(OR(AND($C4="Feasibility study",$E11&gt;2000),AND($C4="Pilot project",$E11&gt;4000)),"Please note: implausible number of hours given the duration of the project. Check whether the number of hours entered is correct.","")</f>
        <v/>
      </c>
      <c r="L11" s="15">
        <f>IF(OR($G11="",($D11-$G11)*$E11&lt;0),0,($D11-$G11)*$E11)</f>
        <v>0</v>
      </c>
    </row>
    <row r="12" spans="1:17" ht="15.6" customHeight="1">
      <c r="B12" s="134"/>
      <c r="C12" s="135"/>
      <c r="D12" s="111" t="str">
        <f t="shared" si="0"/>
        <v/>
      </c>
      <c r="E12" s="94"/>
      <c r="F12" s="197">
        <f t="shared" si="1"/>
        <v>0</v>
      </c>
      <c r="G12" s="111" t="str">
        <f t="shared" si="2"/>
        <v>N/a</v>
      </c>
      <c r="H12" s="197" t="str">
        <f t="shared" si="3"/>
        <v>N/a</v>
      </c>
      <c r="I12" s="211" t="str">
        <f t="shared" ref="I12:I20" si="4">IF(OR(AND($C5="Feasibility study",$E12&gt;2000),AND($C5="Pilot project",$E12&gt;4000)),"Please note: implausible number of hours given the duration of the project. Check whether the number of hours entered is correct.","")</f>
        <v/>
      </c>
      <c r="L12" s="15">
        <f t="shared" ref="L12:L20" si="5">IF(OR($G12="",($D12-$G12)*$E12&lt;0),0,($D12-$G12)*$E12)</f>
        <v>0</v>
      </c>
    </row>
    <row r="13" spans="1:17" ht="15.6" customHeight="1">
      <c r="B13" s="134"/>
      <c r="C13" s="135"/>
      <c r="D13" s="111" t="str">
        <f t="shared" si="0"/>
        <v/>
      </c>
      <c r="E13" s="94"/>
      <c r="F13" s="197">
        <f t="shared" si="1"/>
        <v>0</v>
      </c>
      <c r="G13" s="111" t="str">
        <f t="shared" si="2"/>
        <v>N/a</v>
      </c>
      <c r="H13" s="197" t="str">
        <f t="shared" si="3"/>
        <v>N/a</v>
      </c>
      <c r="I13" s="211" t="str">
        <f t="shared" si="4"/>
        <v/>
      </c>
      <c r="L13" s="15">
        <f t="shared" si="5"/>
        <v>0</v>
      </c>
    </row>
    <row r="14" spans="1:17" ht="15.6" customHeight="1">
      <c r="B14" s="134"/>
      <c r="C14" s="135"/>
      <c r="D14" s="111" t="str">
        <f t="shared" si="0"/>
        <v/>
      </c>
      <c r="E14" s="94"/>
      <c r="F14" s="197">
        <f t="shared" si="1"/>
        <v>0</v>
      </c>
      <c r="G14" s="111" t="str">
        <f t="shared" si="2"/>
        <v>N/a</v>
      </c>
      <c r="H14" s="197" t="str">
        <f t="shared" si="3"/>
        <v>N/a</v>
      </c>
      <c r="I14" s="211" t="str">
        <f t="shared" si="4"/>
        <v/>
      </c>
      <c r="L14" s="15">
        <f t="shared" si="5"/>
        <v>0</v>
      </c>
    </row>
    <row r="15" spans="1:17" ht="15.6" customHeight="1">
      <c r="B15" s="134"/>
      <c r="C15" s="135"/>
      <c r="D15" s="111" t="str">
        <f t="shared" si="0"/>
        <v/>
      </c>
      <c r="E15" s="94"/>
      <c r="F15" s="197">
        <f t="shared" si="1"/>
        <v>0</v>
      </c>
      <c r="G15" s="111" t="str">
        <f t="shared" si="2"/>
        <v>N/a</v>
      </c>
      <c r="H15" s="197" t="str">
        <f t="shared" si="3"/>
        <v>N/a</v>
      </c>
      <c r="I15" s="211" t="str">
        <f t="shared" si="4"/>
        <v/>
      </c>
      <c r="L15" s="15">
        <f t="shared" si="5"/>
        <v>0</v>
      </c>
    </row>
    <row r="16" spans="1:17" ht="15.6" customHeight="1">
      <c r="B16" s="134"/>
      <c r="C16" s="135"/>
      <c r="D16" s="111" t="str">
        <f t="shared" si="0"/>
        <v/>
      </c>
      <c r="E16" s="94"/>
      <c r="F16" s="197">
        <f t="shared" si="1"/>
        <v>0</v>
      </c>
      <c r="G16" s="111" t="str">
        <f t="shared" si="2"/>
        <v>N/a</v>
      </c>
      <c r="H16" s="197" t="str">
        <f t="shared" si="3"/>
        <v>N/a</v>
      </c>
      <c r="I16" s="211" t="str">
        <f t="shared" si="4"/>
        <v/>
      </c>
      <c r="L16" s="15">
        <f t="shared" si="5"/>
        <v>0</v>
      </c>
    </row>
    <row r="17" spans="1:17" ht="15.6" customHeight="1">
      <c r="B17" s="134"/>
      <c r="C17" s="135"/>
      <c r="D17" s="111" t="str">
        <f t="shared" si="0"/>
        <v/>
      </c>
      <c r="E17" s="94"/>
      <c r="F17" s="197">
        <f t="shared" si="1"/>
        <v>0</v>
      </c>
      <c r="G17" s="111" t="str">
        <f t="shared" si="2"/>
        <v>N/a</v>
      </c>
      <c r="H17" s="197" t="str">
        <f t="shared" si="3"/>
        <v>N/a</v>
      </c>
      <c r="I17" s="211" t="str">
        <f t="shared" si="4"/>
        <v/>
      </c>
      <c r="L17" s="15">
        <f t="shared" si="5"/>
        <v>0</v>
      </c>
    </row>
    <row r="18" spans="1:17" ht="15.6" customHeight="1">
      <c r="B18" s="134"/>
      <c r="C18" s="135"/>
      <c r="D18" s="111" t="str">
        <f t="shared" si="0"/>
        <v/>
      </c>
      <c r="E18" s="94"/>
      <c r="F18" s="197">
        <f t="shared" si="1"/>
        <v>0</v>
      </c>
      <c r="G18" s="111" t="str">
        <f t="shared" si="2"/>
        <v>N/a</v>
      </c>
      <c r="H18" s="197" t="str">
        <f t="shared" si="3"/>
        <v>N/a</v>
      </c>
      <c r="I18" s="211" t="str">
        <f t="shared" si="4"/>
        <v/>
      </c>
      <c r="L18" s="15">
        <f t="shared" si="5"/>
        <v>0</v>
      </c>
    </row>
    <row r="19" spans="1:17" ht="15.6" customHeight="1">
      <c r="B19" s="134"/>
      <c r="C19" s="135"/>
      <c r="D19" s="111" t="str">
        <f t="shared" si="0"/>
        <v/>
      </c>
      <c r="E19" s="94"/>
      <c r="F19" s="197">
        <f t="shared" si="1"/>
        <v>0</v>
      </c>
      <c r="G19" s="111" t="str">
        <f t="shared" si="2"/>
        <v>N/a</v>
      </c>
      <c r="H19" s="197" t="str">
        <f t="shared" si="3"/>
        <v>N/a</v>
      </c>
      <c r="I19" s="211" t="str">
        <f t="shared" si="4"/>
        <v/>
      </c>
      <c r="J19" s="98"/>
      <c r="L19" s="15">
        <f t="shared" si="5"/>
        <v>0</v>
      </c>
    </row>
    <row r="20" spans="1:17" ht="15.6" customHeight="1">
      <c r="B20" s="15"/>
      <c r="C20" s="15"/>
      <c r="D20" s="41"/>
      <c r="E20" s="112" t="s">
        <v>19</v>
      </c>
      <c r="F20" s="197">
        <f>SUM(F11:F19)</f>
        <v>0</v>
      </c>
      <c r="G20" s="111" t="str">
        <f t="shared" si="2"/>
        <v>N/a</v>
      </c>
      <c r="H20" s="197" t="str">
        <f t="shared" si="3"/>
        <v>N/a</v>
      </c>
      <c r="I20" s="211" t="str">
        <f t="shared" si="4"/>
        <v/>
      </c>
      <c r="J20" s="98"/>
      <c r="L20" s="15">
        <f t="shared" si="5"/>
        <v>0</v>
      </c>
    </row>
    <row r="21" spans="1:17" s="2" customFormat="1" ht="15.6" customHeight="1">
      <c r="A21" s="23"/>
      <c r="B21" s="7"/>
      <c r="C21" s="7"/>
      <c r="D21" s="28"/>
      <c r="E21" s="28"/>
      <c r="F21" s="20"/>
      <c r="H21" s="12"/>
      <c r="I21" s="7"/>
      <c r="J21" s="119"/>
      <c r="L21" s="7"/>
      <c r="M21" s="7"/>
      <c r="N21" s="7"/>
      <c r="O21" s="7"/>
      <c r="P21" s="7"/>
      <c r="Q21" s="7"/>
    </row>
    <row r="22" spans="1:17" ht="53.25" customHeight="1">
      <c r="B22" s="7"/>
      <c r="C22" s="7"/>
      <c r="D22" s="15"/>
      <c r="E22" s="205" t="str">
        <f>IF(C7="Direct payroll costs plus fixed mark-up (50%)","Standard mark-up direct payroll costs (50%)","Mark-up not relevant to the current chosen personnel cost system")</f>
        <v>Mark-up not relevant to the current chosen personnel cost system</v>
      </c>
      <c r="F22" s="204" t="str">
        <f>IF($C7="Fixed hourly rate system",0,(IF($C7="integral cost system",0,(IF($C7="Direct payroll costs plus fixed mark-up (50%)",F20*0.5,"0")))))</f>
        <v>0</v>
      </c>
      <c r="G22" s="205" t="str">
        <f>IF(C7="Direct payroll costs plus fixed mark-up (50%)", "Actual mark-up direct payroll costs (for calculation in-kind contribution) in EUR:","Not relevant to the current chosen personnel cost system")</f>
        <v>Not relevant to the current chosen personnel cost system</v>
      </c>
      <c r="H22" s="111" t="str">
        <f>IF($G$22="Not relevant to the current chosen personnel cost system","N/a","")</f>
        <v>N/a</v>
      </c>
      <c r="I22" s="189"/>
      <c r="J22" s="212"/>
      <c r="L22" s="15">
        <f>IF(OR($H22="",(F22-H22&lt;0)),0,F22-H22)</f>
        <v>0</v>
      </c>
    </row>
    <row r="23" spans="1:17" s="2" customFormat="1" ht="24.95" customHeight="1">
      <c r="A23" s="23"/>
      <c r="B23" s="7"/>
      <c r="C23" s="7"/>
      <c r="D23" s="10"/>
      <c r="E23" s="210" t="s">
        <v>20</v>
      </c>
      <c r="F23" s="203">
        <f>SUM(F11:F19,F22)</f>
        <v>0</v>
      </c>
      <c r="G23" s="21"/>
      <c r="H23" s="204" t="str">
        <f>IF($C7="Fixed hourly rate system (fixed hourly rate of EUR 65) ",SUM(H11:H20),IF(C7="Direct payroll costs plus fixed mark-up (50%)",L22,"N/a"))</f>
        <v>N/a</v>
      </c>
      <c r="I23" s="200" t="str">
        <f>IF(H23&gt;0,"In-kind contribution from personnel costs","")</f>
        <v/>
      </c>
      <c r="J23" s="79"/>
      <c r="K23" s="7"/>
      <c r="L23" s="7"/>
      <c r="M23" s="7"/>
      <c r="N23" s="7"/>
      <c r="O23" s="7"/>
      <c r="P23" s="7"/>
      <c r="Q23" s="7"/>
    </row>
    <row r="24" spans="1:17" s="7" customFormat="1" ht="45" customHeight="1">
      <c r="A24" s="23"/>
    </row>
    <row r="25" spans="1:17" s="2" customFormat="1" ht="24.95" customHeight="1">
      <c r="A25" s="23" t="s">
        <v>1</v>
      </c>
      <c r="B25" s="7" t="str">
        <f>IF(C7="Integral cost system (with granted permission RVO)","Project-specific costs (ex. VAT) of materials used (only if costs are not included in the IKS-rate)", "Projectspecific costs (ex. VAT) of materials used")</f>
        <v>Projectspecific costs (ex. VAT) of materials used</v>
      </c>
      <c r="C25" s="7"/>
      <c r="D25" s="7"/>
      <c r="E25" s="10"/>
      <c r="F25" s="7"/>
      <c r="G25" s="192"/>
      <c r="H25" s="21"/>
      <c r="I25" s="7"/>
      <c r="J25" s="13"/>
      <c r="K25" s="7"/>
      <c r="L25" s="7"/>
      <c r="M25" s="7"/>
      <c r="N25" s="7"/>
      <c r="O25" s="7"/>
      <c r="P25" s="7"/>
      <c r="Q25" s="7"/>
    </row>
    <row r="26" spans="1:17" s="6" customFormat="1" ht="12.75">
      <c r="A26" s="23"/>
      <c r="B26" s="362" t="s">
        <v>21</v>
      </c>
      <c r="C26" s="374"/>
      <c r="D26" s="84" t="s">
        <v>22</v>
      </c>
      <c r="E26" s="82" t="s">
        <v>23</v>
      </c>
      <c r="F26" s="107" t="s">
        <v>83</v>
      </c>
      <c r="G26" s="85"/>
      <c r="H26" s="12"/>
      <c r="I26" s="17"/>
      <c r="J26" s="37"/>
      <c r="K26" s="108"/>
      <c r="L26" s="17"/>
      <c r="M26" s="17"/>
      <c r="N26" s="17"/>
      <c r="O26" s="17"/>
      <c r="P26" s="17"/>
      <c r="Q26" s="17"/>
    </row>
    <row r="27" spans="1:17" ht="15.6" customHeight="1">
      <c r="A27" s="23"/>
      <c r="B27" s="360"/>
      <c r="C27" s="361"/>
      <c r="D27" s="111"/>
      <c r="E27" s="94"/>
      <c r="F27" s="197">
        <f t="shared" ref="F27:F34" si="6">D27*E27</f>
        <v>0</v>
      </c>
      <c r="G27" s="80"/>
      <c r="H27" s="113"/>
    </row>
    <row r="28" spans="1:17" ht="15.6" customHeight="1">
      <c r="A28" s="23"/>
      <c r="B28" s="360"/>
      <c r="C28" s="361"/>
      <c r="D28" s="111"/>
      <c r="E28" s="94"/>
      <c r="F28" s="197">
        <f t="shared" si="6"/>
        <v>0</v>
      </c>
      <c r="G28" s="80"/>
      <c r="H28" s="113"/>
    </row>
    <row r="29" spans="1:17" ht="15.6" customHeight="1">
      <c r="A29" s="23"/>
      <c r="B29" s="360"/>
      <c r="C29" s="361"/>
      <c r="D29" s="111"/>
      <c r="E29" s="94"/>
      <c r="F29" s="197">
        <f t="shared" si="6"/>
        <v>0</v>
      </c>
      <c r="G29" s="80"/>
      <c r="H29" s="113"/>
    </row>
    <row r="30" spans="1:17" ht="15.6" customHeight="1">
      <c r="A30" s="23"/>
      <c r="B30" s="360"/>
      <c r="C30" s="361"/>
      <c r="D30" s="111"/>
      <c r="E30" s="94"/>
      <c r="F30" s="197">
        <f t="shared" si="6"/>
        <v>0</v>
      </c>
      <c r="G30" s="80"/>
      <c r="H30" s="113"/>
    </row>
    <row r="31" spans="1:17" ht="15.6" customHeight="1">
      <c r="A31" s="23"/>
      <c r="B31" s="360"/>
      <c r="C31" s="361"/>
      <c r="D31" s="111"/>
      <c r="E31" s="94"/>
      <c r="F31" s="197">
        <f t="shared" si="6"/>
        <v>0</v>
      </c>
      <c r="G31" s="80"/>
      <c r="H31" s="113"/>
    </row>
    <row r="32" spans="1:17" ht="15.6" customHeight="1">
      <c r="A32" s="23"/>
      <c r="B32" s="360"/>
      <c r="C32" s="361"/>
      <c r="D32" s="111"/>
      <c r="E32" s="94"/>
      <c r="F32" s="197">
        <f t="shared" si="6"/>
        <v>0</v>
      </c>
      <c r="G32" s="80"/>
      <c r="H32" s="113"/>
    </row>
    <row r="33" spans="1:24" ht="15.6" customHeight="1">
      <c r="B33" s="360"/>
      <c r="C33" s="361"/>
      <c r="D33" s="111"/>
      <c r="E33" s="94"/>
      <c r="F33" s="197">
        <f t="shared" si="6"/>
        <v>0</v>
      </c>
      <c r="G33" s="80"/>
      <c r="H33" s="113"/>
    </row>
    <row r="34" spans="1:24" ht="15.6" customHeight="1">
      <c r="B34" s="360"/>
      <c r="C34" s="361"/>
      <c r="D34" s="111"/>
      <c r="E34" s="94"/>
      <c r="F34" s="197">
        <f t="shared" si="6"/>
        <v>0</v>
      </c>
      <c r="G34" s="80"/>
      <c r="H34" s="15"/>
    </row>
    <row r="35" spans="1:24" ht="24.95" customHeight="1">
      <c r="B35" s="15"/>
      <c r="C35" s="15"/>
      <c r="D35" s="29"/>
      <c r="E35" s="26"/>
      <c r="F35" s="26"/>
      <c r="G35" s="80"/>
      <c r="H35" s="114"/>
    </row>
    <row r="36" spans="1:24" s="2" customFormat="1" ht="24.95" customHeight="1">
      <c r="A36" s="23"/>
      <c r="B36" s="18"/>
      <c r="C36" s="18"/>
      <c r="D36" s="19"/>
      <c r="E36" s="210" t="s">
        <v>20</v>
      </c>
      <c r="F36" s="203">
        <f>SUM(F27:F34)</f>
        <v>0</v>
      </c>
      <c r="G36" s="79"/>
      <c r="H36" s="21"/>
      <c r="I36" s="7"/>
      <c r="J36" s="13"/>
      <c r="K36" s="7"/>
      <c r="L36" s="7"/>
      <c r="M36" s="7"/>
      <c r="N36" s="7"/>
      <c r="O36" s="7"/>
      <c r="P36" s="7"/>
      <c r="Q36" s="7"/>
    </row>
    <row r="37" spans="1:24" s="2" customFormat="1" ht="48" customHeight="1">
      <c r="A37" s="78"/>
      <c r="B37" s="79"/>
      <c r="C37" s="79"/>
      <c r="D37" s="79"/>
      <c r="E37" s="99"/>
      <c r="F37" s="79"/>
      <c r="G37" s="10"/>
      <c r="H37" s="12"/>
      <c r="I37" s="7"/>
      <c r="J37" s="13"/>
      <c r="K37" s="79"/>
      <c r="L37" s="79"/>
      <c r="M37" s="79"/>
      <c r="N37" s="79"/>
      <c r="O37" s="79"/>
      <c r="P37" s="79"/>
      <c r="Q37" s="79"/>
      <c r="R37" s="79"/>
      <c r="S37" s="79"/>
      <c r="T37" s="79"/>
      <c r="U37" s="79"/>
      <c r="V37" s="79"/>
    </row>
    <row r="38" spans="1:24" s="2" customFormat="1" ht="24.95" customHeight="1">
      <c r="A38" s="23" t="s">
        <v>2</v>
      </c>
      <c r="B38" s="109" t="s">
        <v>91</v>
      </c>
      <c r="C38" s="109"/>
      <c r="D38" s="100"/>
      <c r="E38" s="100"/>
      <c r="F38" s="100"/>
      <c r="G38" s="100"/>
      <c r="H38" s="100"/>
      <c r="I38" s="100"/>
      <c r="J38" s="100"/>
      <c r="K38" s="99"/>
      <c r="L38" s="99"/>
      <c r="M38" s="99"/>
      <c r="N38" s="99"/>
      <c r="O38" s="99"/>
      <c r="P38" s="99"/>
      <c r="Q38" s="79"/>
      <c r="R38" s="79"/>
      <c r="S38" s="79"/>
      <c r="T38" s="79"/>
      <c r="U38" s="79"/>
      <c r="V38" s="79"/>
    </row>
    <row r="39" spans="1:24" s="142" customFormat="1" ht="161.25" customHeight="1">
      <c r="A39" s="137"/>
      <c r="B39" s="138" t="s">
        <v>24</v>
      </c>
      <c r="C39" s="143" t="s">
        <v>104</v>
      </c>
      <c r="D39" s="139" t="s">
        <v>105</v>
      </c>
      <c r="E39" s="140" t="s">
        <v>106</v>
      </c>
      <c r="F39" s="140" t="s">
        <v>108</v>
      </c>
      <c r="G39" s="140" t="s">
        <v>109</v>
      </c>
      <c r="H39" s="144" t="s">
        <v>107</v>
      </c>
      <c r="I39" s="145" t="s">
        <v>83</v>
      </c>
      <c r="J39" s="194" t="s">
        <v>113</v>
      </c>
      <c r="K39" s="141"/>
      <c r="L39" s="141"/>
      <c r="M39" s="141"/>
      <c r="N39" s="141"/>
      <c r="O39" s="141"/>
      <c r="P39" s="141"/>
      <c r="Q39" s="141"/>
      <c r="R39" s="141"/>
      <c r="S39" s="141"/>
      <c r="T39" s="141"/>
      <c r="U39" s="141"/>
      <c r="V39" s="141"/>
      <c r="W39" s="141"/>
      <c r="X39" s="141"/>
    </row>
    <row r="40" spans="1:24" s="2" customFormat="1" ht="24.95" customHeight="1">
      <c r="A40" s="78"/>
      <c r="B40" s="115"/>
      <c r="C40" s="123"/>
      <c r="D40" s="116"/>
      <c r="E40" s="117"/>
      <c r="F40" s="117"/>
      <c r="G40" s="199">
        <f t="shared" ref="G40:G48" si="7">$E40-$F40</f>
        <v>0</v>
      </c>
      <c r="H40" s="118"/>
      <c r="I40" s="199">
        <f t="shared" ref="I40:I48" si="8">($E40-$G40)*$H40</f>
        <v>0</v>
      </c>
      <c r="J40" s="199">
        <f>IF($C40="Existing equipment",$I40*(100%-$F$83),"N/a")</f>
        <v>0</v>
      </c>
      <c r="K40" s="79"/>
      <c r="L40" s="126"/>
      <c r="M40" s="79"/>
      <c r="N40" s="79"/>
      <c r="O40" s="79"/>
      <c r="P40" s="79"/>
      <c r="Q40" s="79"/>
      <c r="R40" s="79"/>
      <c r="S40" s="79"/>
      <c r="T40" s="79"/>
      <c r="U40" s="79"/>
      <c r="V40" s="79"/>
      <c r="W40" s="79"/>
      <c r="X40" s="79"/>
    </row>
    <row r="41" spans="1:24" s="2" customFormat="1" ht="24.95" customHeight="1">
      <c r="A41" s="78"/>
      <c r="B41" s="115"/>
      <c r="C41" s="123"/>
      <c r="D41" s="116"/>
      <c r="E41" s="117"/>
      <c r="F41" s="117"/>
      <c r="G41" s="199">
        <f t="shared" si="7"/>
        <v>0</v>
      </c>
      <c r="H41" s="118"/>
      <c r="I41" s="199">
        <f t="shared" si="8"/>
        <v>0</v>
      </c>
      <c r="J41" s="199">
        <f t="shared" ref="J41:J48" si="9">IF($C41="Existing equipment",$I41*(100%-$F$83),"N/a")</f>
        <v>0</v>
      </c>
      <c r="K41" s="79"/>
      <c r="L41" s="126"/>
      <c r="M41" s="79"/>
      <c r="N41" s="79"/>
      <c r="O41" s="79"/>
      <c r="P41" s="79"/>
      <c r="Q41" s="79"/>
      <c r="R41" s="79"/>
      <c r="S41" s="79"/>
      <c r="T41" s="79"/>
      <c r="U41" s="79"/>
      <c r="V41" s="79"/>
      <c r="W41" s="79"/>
      <c r="X41" s="79"/>
    </row>
    <row r="42" spans="1:24" s="2" customFormat="1" ht="24.95" customHeight="1">
      <c r="A42" s="78"/>
      <c r="B42" s="115"/>
      <c r="C42" s="123"/>
      <c r="D42" s="116"/>
      <c r="E42" s="117"/>
      <c r="F42" s="117"/>
      <c r="G42" s="199">
        <f t="shared" si="7"/>
        <v>0</v>
      </c>
      <c r="H42" s="118"/>
      <c r="I42" s="199">
        <f t="shared" si="8"/>
        <v>0</v>
      </c>
      <c r="J42" s="199">
        <f t="shared" si="9"/>
        <v>0</v>
      </c>
      <c r="K42" s="79"/>
      <c r="L42" s="126"/>
      <c r="M42" s="79"/>
      <c r="N42" s="79"/>
      <c r="O42" s="79"/>
      <c r="P42" s="79"/>
      <c r="Q42" s="79"/>
      <c r="R42" s="79"/>
      <c r="S42" s="79"/>
      <c r="T42" s="79"/>
      <c r="U42" s="79"/>
      <c r="V42" s="79"/>
      <c r="W42" s="79"/>
      <c r="X42" s="79"/>
    </row>
    <row r="43" spans="1:24" s="2" customFormat="1" ht="24.95" customHeight="1">
      <c r="A43" s="78"/>
      <c r="B43" s="115"/>
      <c r="C43" s="123"/>
      <c r="D43" s="116"/>
      <c r="E43" s="117"/>
      <c r="F43" s="117"/>
      <c r="G43" s="199">
        <f t="shared" si="7"/>
        <v>0</v>
      </c>
      <c r="H43" s="118"/>
      <c r="I43" s="199">
        <f t="shared" si="8"/>
        <v>0</v>
      </c>
      <c r="J43" s="199">
        <f t="shared" si="9"/>
        <v>0</v>
      </c>
      <c r="K43" s="79"/>
      <c r="L43" s="126"/>
      <c r="M43" s="79"/>
      <c r="N43" s="79"/>
      <c r="O43" s="79"/>
      <c r="P43" s="79"/>
      <c r="Q43" s="79"/>
      <c r="R43" s="79"/>
      <c r="S43" s="79"/>
      <c r="T43" s="79"/>
      <c r="U43" s="79"/>
      <c r="V43" s="79"/>
      <c r="W43" s="79"/>
      <c r="X43" s="79"/>
    </row>
    <row r="44" spans="1:24" s="2" customFormat="1" ht="24.95" customHeight="1">
      <c r="A44" s="78"/>
      <c r="B44" s="115"/>
      <c r="C44" s="123"/>
      <c r="D44" s="116"/>
      <c r="E44" s="117"/>
      <c r="F44" s="117"/>
      <c r="G44" s="199">
        <f t="shared" si="7"/>
        <v>0</v>
      </c>
      <c r="H44" s="118"/>
      <c r="I44" s="199">
        <f t="shared" si="8"/>
        <v>0</v>
      </c>
      <c r="J44" s="199">
        <f t="shared" si="9"/>
        <v>0</v>
      </c>
      <c r="K44" s="79"/>
      <c r="L44" s="126"/>
      <c r="M44" s="79"/>
      <c r="N44" s="79"/>
      <c r="O44" s="79"/>
      <c r="P44" s="79"/>
      <c r="Q44" s="79"/>
      <c r="R44" s="79"/>
      <c r="S44" s="79"/>
      <c r="T44" s="79"/>
      <c r="U44" s="79"/>
      <c r="V44" s="79"/>
      <c r="W44" s="79"/>
      <c r="X44" s="79"/>
    </row>
    <row r="45" spans="1:24" s="2" customFormat="1" ht="24.95" customHeight="1">
      <c r="A45" s="78"/>
      <c r="B45" s="115"/>
      <c r="C45" s="123"/>
      <c r="D45" s="116"/>
      <c r="E45" s="117"/>
      <c r="F45" s="117"/>
      <c r="G45" s="199">
        <f t="shared" si="7"/>
        <v>0</v>
      </c>
      <c r="H45" s="118"/>
      <c r="I45" s="199">
        <f t="shared" si="8"/>
        <v>0</v>
      </c>
      <c r="J45" s="199">
        <f t="shared" si="9"/>
        <v>0</v>
      </c>
      <c r="K45" s="79"/>
      <c r="L45" s="126"/>
      <c r="M45" s="79"/>
      <c r="N45" s="79"/>
      <c r="O45" s="79"/>
      <c r="P45" s="79"/>
      <c r="Q45" s="79"/>
      <c r="R45" s="79"/>
      <c r="S45" s="79"/>
      <c r="T45" s="79"/>
      <c r="U45" s="79"/>
      <c r="V45" s="79"/>
      <c r="W45" s="79"/>
      <c r="X45" s="79"/>
    </row>
    <row r="46" spans="1:24" s="2" customFormat="1" ht="24.95" customHeight="1">
      <c r="A46" s="78"/>
      <c r="B46" s="115"/>
      <c r="C46" s="123"/>
      <c r="D46" s="116"/>
      <c r="E46" s="117"/>
      <c r="F46" s="117"/>
      <c r="G46" s="199">
        <f t="shared" si="7"/>
        <v>0</v>
      </c>
      <c r="H46" s="118"/>
      <c r="I46" s="199">
        <f t="shared" si="8"/>
        <v>0</v>
      </c>
      <c r="J46" s="199">
        <f t="shared" si="9"/>
        <v>0</v>
      </c>
      <c r="K46" s="79"/>
      <c r="L46" s="126"/>
      <c r="M46" s="79"/>
      <c r="N46" s="79"/>
      <c r="O46" s="79"/>
      <c r="P46" s="79"/>
      <c r="Q46" s="79"/>
      <c r="R46" s="79"/>
      <c r="S46" s="79"/>
      <c r="T46" s="79"/>
      <c r="U46" s="79"/>
      <c r="V46" s="79"/>
      <c r="W46" s="79"/>
      <c r="X46" s="79"/>
    </row>
    <row r="47" spans="1:24" s="2" customFormat="1" ht="24.95" customHeight="1">
      <c r="A47" s="78"/>
      <c r="B47" s="115"/>
      <c r="C47" s="123"/>
      <c r="D47" s="116"/>
      <c r="E47" s="117"/>
      <c r="F47" s="117"/>
      <c r="G47" s="199">
        <f t="shared" si="7"/>
        <v>0</v>
      </c>
      <c r="H47" s="118"/>
      <c r="I47" s="199">
        <f t="shared" si="8"/>
        <v>0</v>
      </c>
      <c r="J47" s="199">
        <f t="shared" si="9"/>
        <v>0</v>
      </c>
      <c r="K47" s="79"/>
      <c r="L47" s="126"/>
      <c r="M47" s="79"/>
      <c r="N47" s="79"/>
      <c r="O47" s="79"/>
      <c r="P47" s="79"/>
      <c r="Q47" s="79"/>
      <c r="R47" s="79"/>
      <c r="S47" s="79"/>
      <c r="T47" s="79"/>
      <c r="U47" s="79"/>
      <c r="V47" s="79"/>
      <c r="W47" s="79"/>
      <c r="X47" s="79"/>
    </row>
    <row r="48" spans="1:24" s="2" customFormat="1" ht="24.95" customHeight="1">
      <c r="A48" s="78"/>
      <c r="B48" s="115"/>
      <c r="C48" s="123"/>
      <c r="D48" s="116"/>
      <c r="E48" s="117"/>
      <c r="F48" s="117"/>
      <c r="G48" s="199">
        <f t="shared" si="7"/>
        <v>0</v>
      </c>
      <c r="H48" s="118"/>
      <c r="I48" s="199">
        <f t="shared" si="8"/>
        <v>0</v>
      </c>
      <c r="J48" s="199">
        <f t="shared" si="9"/>
        <v>0</v>
      </c>
      <c r="K48" s="79"/>
      <c r="L48" s="126"/>
      <c r="M48" s="79"/>
      <c r="N48" s="79"/>
      <c r="O48" s="79"/>
      <c r="P48" s="79"/>
      <c r="Q48" s="79"/>
      <c r="R48" s="79"/>
      <c r="S48" s="79"/>
      <c r="T48" s="79"/>
      <c r="U48" s="79"/>
      <c r="V48" s="79"/>
      <c r="W48" s="79"/>
      <c r="X48" s="79"/>
    </row>
    <row r="49" spans="1:24" s="2" customFormat="1" ht="24.95" customHeight="1">
      <c r="A49" s="78"/>
      <c r="B49" s="100"/>
      <c r="D49" s="100"/>
      <c r="E49" s="101"/>
      <c r="F49" s="39"/>
      <c r="G49" s="39"/>
      <c r="H49" s="39"/>
      <c r="I49" s="38"/>
      <c r="J49" s="79"/>
      <c r="K49" s="79"/>
      <c r="L49" s="48"/>
      <c r="M49" s="79"/>
      <c r="N49" s="79"/>
      <c r="O49" s="79"/>
      <c r="P49" s="79"/>
      <c r="Q49" s="79"/>
      <c r="R49" s="79"/>
      <c r="S49" s="79"/>
      <c r="T49" s="79"/>
      <c r="U49" s="79"/>
      <c r="V49" s="79"/>
      <c r="W49" s="79"/>
      <c r="X49" s="79"/>
    </row>
    <row r="50" spans="1:24" s="2" customFormat="1" ht="24.95" customHeight="1">
      <c r="A50" s="78"/>
      <c r="B50" s="100"/>
      <c r="C50" s="100"/>
      <c r="D50" s="100"/>
      <c r="E50" s="100"/>
      <c r="F50" s="15"/>
      <c r="G50" s="15"/>
      <c r="H50" s="210" t="s">
        <v>20</v>
      </c>
      <c r="I50" s="199">
        <f>SUM(I40:I48)</f>
        <v>0</v>
      </c>
      <c r="J50" s="199" t="str">
        <f>IF(SUM(J40:J48)=0,"N/a",SUM(J40:J48))</f>
        <v>N/a</v>
      </c>
      <c r="K50" s="200" t="str">
        <f>IF(J50&gt;0,"In-kind contribution from depreciation existing equipment","")</f>
        <v/>
      </c>
      <c r="L50" s="79"/>
      <c r="M50" s="79"/>
      <c r="N50" s="79"/>
      <c r="O50" s="79"/>
      <c r="P50" s="79"/>
      <c r="Q50" s="79"/>
      <c r="R50" s="79"/>
      <c r="S50" s="79"/>
      <c r="T50" s="79"/>
      <c r="U50" s="79"/>
      <c r="V50" s="79"/>
      <c r="W50" s="79"/>
      <c r="X50" s="79"/>
    </row>
    <row r="51" spans="1:24" s="2" customFormat="1" ht="24.95" customHeight="1">
      <c r="A51" s="23" t="s">
        <v>3</v>
      </c>
      <c r="B51" s="109" t="s">
        <v>257</v>
      </c>
      <c r="C51" s="109"/>
      <c r="D51" s="100"/>
      <c r="E51" s="100"/>
      <c r="F51" s="100"/>
      <c r="G51" s="100"/>
      <c r="H51" s="100"/>
      <c r="J51" s="79"/>
      <c r="K51" s="79"/>
      <c r="L51" s="79"/>
      <c r="M51" s="79"/>
      <c r="N51" s="79"/>
      <c r="O51" s="79"/>
      <c r="P51" s="79"/>
      <c r="Q51" s="79"/>
      <c r="R51" s="79"/>
      <c r="S51" s="79"/>
      <c r="T51" s="79"/>
      <c r="U51" s="79"/>
      <c r="V51" s="79"/>
      <c r="W51" s="79"/>
      <c r="X51" s="79"/>
    </row>
    <row r="52" spans="1:24" s="2" customFormat="1" ht="98.25" customHeight="1">
      <c r="A52" s="78"/>
      <c r="B52" s="81" t="s">
        <v>59</v>
      </c>
      <c r="C52" s="125" t="s">
        <v>116</v>
      </c>
      <c r="D52" s="195" t="s">
        <v>258</v>
      </c>
      <c r="E52" s="139" t="s">
        <v>114</v>
      </c>
      <c r="F52" s="139" t="s">
        <v>117</v>
      </c>
      <c r="G52" s="139" t="s">
        <v>119</v>
      </c>
      <c r="H52" s="139" t="s">
        <v>120</v>
      </c>
      <c r="I52" s="139" t="s">
        <v>121</v>
      </c>
      <c r="J52" s="125" t="s">
        <v>115</v>
      </c>
      <c r="K52" s="125" t="s">
        <v>118</v>
      </c>
      <c r="L52" s="196"/>
      <c r="M52" s="79"/>
      <c r="N52" s="79"/>
      <c r="O52" s="79"/>
      <c r="P52" s="79"/>
      <c r="Q52" s="79"/>
      <c r="R52" s="79"/>
      <c r="S52" s="79"/>
      <c r="T52" s="79"/>
      <c r="U52" s="79"/>
      <c r="V52" s="79"/>
      <c r="W52" s="79"/>
      <c r="X52" s="79"/>
    </row>
    <row r="53" spans="1:24" s="2" customFormat="1" ht="24.95" customHeight="1">
      <c r="A53" s="78"/>
      <c r="B53" s="213" t="s">
        <v>50</v>
      </c>
      <c r="C53" s="186"/>
      <c r="D53" s="127"/>
      <c r="E53" s="127"/>
      <c r="F53" s="293"/>
      <c r="G53" s="117"/>
      <c r="H53" s="117"/>
      <c r="I53" s="186"/>
      <c r="J53" s="115"/>
      <c r="K53" s="199">
        <f>$C53+($F53*$G53)+($F53*$H53)+$I53</f>
        <v>0</v>
      </c>
      <c r="L53" s="79"/>
      <c r="M53" s="79"/>
      <c r="N53" s="79"/>
      <c r="O53" s="79"/>
      <c r="P53" s="79"/>
      <c r="Q53" s="79"/>
      <c r="R53" s="79"/>
      <c r="S53" s="79"/>
      <c r="T53" s="79"/>
      <c r="U53" s="79"/>
      <c r="V53" s="79"/>
      <c r="W53" s="79"/>
      <c r="X53" s="79"/>
    </row>
    <row r="54" spans="1:24" s="2" customFormat="1" ht="24.95" customHeight="1">
      <c r="A54" s="78"/>
      <c r="B54" s="213" t="s">
        <v>51</v>
      </c>
      <c r="C54" s="186"/>
      <c r="D54" s="127"/>
      <c r="E54" s="127"/>
      <c r="F54" s="293"/>
      <c r="G54" s="117"/>
      <c r="H54" s="117"/>
      <c r="I54" s="186"/>
      <c r="J54" s="115"/>
      <c r="K54" s="199">
        <f t="shared" ref="K54:K61" si="10">$C54+($F54*$G54)+($F54*$H54)+$I54</f>
        <v>0</v>
      </c>
      <c r="L54" s="79"/>
      <c r="M54" s="79"/>
      <c r="N54" s="79"/>
      <c r="O54" s="79"/>
      <c r="P54" s="79"/>
      <c r="Q54" s="79"/>
      <c r="R54" s="79"/>
      <c r="S54" s="79"/>
      <c r="T54" s="79"/>
      <c r="U54" s="79"/>
      <c r="V54" s="79"/>
      <c r="W54" s="79"/>
      <c r="X54" s="79"/>
    </row>
    <row r="55" spans="1:24" s="2" customFormat="1" ht="24.95" customHeight="1">
      <c r="A55" s="78"/>
      <c r="B55" s="213" t="s">
        <v>52</v>
      </c>
      <c r="C55" s="186"/>
      <c r="D55" s="127"/>
      <c r="E55" s="127"/>
      <c r="F55" s="293"/>
      <c r="G55" s="117"/>
      <c r="H55" s="117"/>
      <c r="I55" s="186"/>
      <c r="J55" s="115"/>
      <c r="K55" s="199">
        <f t="shared" si="10"/>
        <v>0</v>
      </c>
      <c r="L55" s="79"/>
      <c r="M55" s="79"/>
      <c r="N55" s="79"/>
      <c r="O55" s="79"/>
      <c r="P55" s="79"/>
      <c r="Q55" s="79"/>
      <c r="R55" s="79"/>
      <c r="S55" s="79"/>
      <c r="T55" s="79"/>
      <c r="U55" s="79"/>
      <c r="V55" s="79"/>
      <c r="W55" s="79"/>
      <c r="X55" s="79"/>
    </row>
    <row r="56" spans="1:24" s="2" customFormat="1" ht="24.95" customHeight="1">
      <c r="A56" s="78"/>
      <c r="B56" s="213" t="s">
        <v>53</v>
      </c>
      <c r="C56" s="186"/>
      <c r="D56" s="127"/>
      <c r="E56" s="127"/>
      <c r="F56" s="293"/>
      <c r="G56" s="117"/>
      <c r="H56" s="117"/>
      <c r="I56" s="186"/>
      <c r="J56" s="115"/>
      <c r="K56" s="199">
        <f t="shared" si="10"/>
        <v>0</v>
      </c>
      <c r="L56" s="79"/>
      <c r="M56" s="79"/>
      <c r="N56" s="79"/>
      <c r="O56" s="79"/>
      <c r="P56" s="79"/>
      <c r="Q56" s="79"/>
      <c r="R56" s="79"/>
      <c r="S56" s="79"/>
      <c r="T56" s="79"/>
      <c r="U56" s="79"/>
      <c r="V56" s="79"/>
      <c r="W56" s="79"/>
      <c r="X56" s="79"/>
    </row>
    <row r="57" spans="1:24" s="2" customFormat="1" ht="24.95" customHeight="1">
      <c r="A57" s="78"/>
      <c r="B57" s="213" t="s">
        <v>54</v>
      </c>
      <c r="C57" s="186"/>
      <c r="D57" s="127"/>
      <c r="E57" s="127"/>
      <c r="F57" s="293"/>
      <c r="G57" s="117"/>
      <c r="H57" s="117"/>
      <c r="I57" s="186"/>
      <c r="J57" s="115"/>
      <c r="K57" s="199">
        <f t="shared" si="10"/>
        <v>0</v>
      </c>
      <c r="L57" s="79"/>
      <c r="M57" s="79"/>
      <c r="N57" s="79"/>
      <c r="O57" s="79"/>
      <c r="P57" s="79"/>
      <c r="Q57" s="79"/>
      <c r="R57" s="79"/>
      <c r="S57" s="79"/>
      <c r="T57" s="79"/>
      <c r="U57" s="79"/>
      <c r="V57" s="79"/>
      <c r="W57" s="79"/>
      <c r="X57" s="79"/>
    </row>
    <row r="58" spans="1:24" s="2" customFormat="1" ht="24.95" customHeight="1">
      <c r="A58" s="78"/>
      <c r="B58" s="213" t="s">
        <v>55</v>
      </c>
      <c r="C58" s="186"/>
      <c r="D58" s="127"/>
      <c r="E58" s="127"/>
      <c r="F58" s="293"/>
      <c r="G58" s="117"/>
      <c r="H58" s="117"/>
      <c r="I58" s="186"/>
      <c r="J58" s="115"/>
      <c r="K58" s="199">
        <f t="shared" si="10"/>
        <v>0</v>
      </c>
      <c r="L58" s="79"/>
      <c r="M58" s="79"/>
      <c r="N58" s="79"/>
      <c r="O58" s="79"/>
      <c r="P58" s="79"/>
      <c r="Q58" s="79"/>
      <c r="R58" s="79"/>
      <c r="S58" s="79"/>
      <c r="T58" s="79"/>
      <c r="U58" s="79"/>
      <c r="V58" s="79"/>
      <c r="W58" s="79"/>
      <c r="X58" s="79"/>
    </row>
    <row r="59" spans="1:24" s="2" customFormat="1" ht="24.95" customHeight="1">
      <c r="A59" s="78"/>
      <c r="B59" s="213" t="s">
        <v>56</v>
      </c>
      <c r="C59" s="186"/>
      <c r="D59" s="127"/>
      <c r="E59" s="127"/>
      <c r="F59" s="293"/>
      <c r="G59" s="117"/>
      <c r="H59" s="117"/>
      <c r="I59" s="186"/>
      <c r="J59" s="115"/>
      <c r="K59" s="199">
        <f t="shared" si="10"/>
        <v>0</v>
      </c>
      <c r="L59" s="79"/>
      <c r="M59" s="79"/>
      <c r="N59" s="79"/>
      <c r="O59" s="79"/>
      <c r="P59" s="79"/>
      <c r="Q59" s="79"/>
      <c r="R59" s="79"/>
      <c r="S59" s="79"/>
      <c r="T59" s="79"/>
      <c r="U59" s="79"/>
      <c r="V59" s="79"/>
      <c r="W59" s="79"/>
      <c r="X59" s="79"/>
    </row>
    <row r="60" spans="1:24" s="2" customFormat="1" ht="24.95" customHeight="1">
      <c r="A60" s="78"/>
      <c r="B60" s="213" t="s">
        <v>57</v>
      </c>
      <c r="C60" s="186"/>
      <c r="D60" s="127"/>
      <c r="E60" s="127"/>
      <c r="F60" s="293"/>
      <c r="G60" s="117"/>
      <c r="H60" s="117"/>
      <c r="I60" s="186"/>
      <c r="J60" s="115"/>
      <c r="K60" s="199">
        <f t="shared" si="10"/>
        <v>0</v>
      </c>
      <c r="L60" s="79"/>
      <c r="M60" s="79"/>
      <c r="N60" s="79"/>
      <c r="O60" s="79"/>
      <c r="P60" s="79"/>
      <c r="Q60" s="79"/>
      <c r="R60" s="79"/>
      <c r="S60" s="79"/>
      <c r="T60" s="79"/>
      <c r="U60" s="79"/>
      <c r="V60" s="79"/>
      <c r="W60" s="79"/>
      <c r="X60" s="79"/>
    </row>
    <row r="61" spans="1:24" s="2" customFormat="1" ht="24.95" customHeight="1">
      <c r="A61" s="78"/>
      <c r="B61" s="213" t="s">
        <v>58</v>
      </c>
      <c r="C61" s="186"/>
      <c r="D61" s="127"/>
      <c r="E61" s="127"/>
      <c r="F61" s="293"/>
      <c r="G61" s="117"/>
      <c r="H61" s="117"/>
      <c r="I61" s="186"/>
      <c r="J61" s="115"/>
      <c r="K61" s="199">
        <f t="shared" si="10"/>
        <v>0</v>
      </c>
      <c r="L61" s="79"/>
      <c r="M61" s="79"/>
      <c r="N61" s="79"/>
      <c r="O61" s="79"/>
      <c r="P61" s="79"/>
      <c r="Q61" s="79"/>
      <c r="R61" s="79"/>
      <c r="S61" s="79"/>
      <c r="T61" s="79"/>
      <c r="U61" s="79"/>
      <c r="V61" s="79"/>
      <c r="W61" s="79"/>
      <c r="X61" s="79"/>
    </row>
    <row r="62" spans="1:24" s="2" customFormat="1" ht="24.95" customHeight="1">
      <c r="A62" s="78"/>
      <c r="B62" s="100"/>
      <c r="E62" s="100"/>
      <c r="F62" s="79"/>
      <c r="G62" s="39"/>
      <c r="H62" s="39"/>
      <c r="J62" s="79"/>
      <c r="K62" s="38"/>
      <c r="L62" s="79"/>
      <c r="M62" s="79"/>
      <c r="N62" s="79"/>
      <c r="O62" s="79"/>
      <c r="P62" s="79"/>
      <c r="Q62" s="79"/>
      <c r="R62" s="79"/>
      <c r="S62" s="79"/>
      <c r="T62" s="79"/>
      <c r="U62" s="79"/>
      <c r="V62" s="79"/>
      <c r="W62" s="79"/>
      <c r="X62" s="79"/>
    </row>
    <row r="63" spans="1:24" s="2" customFormat="1" ht="24.95" customHeight="1">
      <c r="A63" s="78"/>
      <c r="B63" s="100"/>
      <c r="C63" s="100"/>
      <c r="D63" s="100"/>
      <c r="E63" s="100"/>
      <c r="G63" s="15"/>
      <c r="H63" s="15"/>
      <c r="I63" s="79"/>
      <c r="J63" s="210" t="s">
        <v>20</v>
      </c>
      <c r="K63" s="199">
        <f>SUM(K53:K61)</f>
        <v>0</v>
      </c>
      <c r="L63" s="79"/>
      <c r="M63" s="79"/>
      <c r="N63" s="79"/>
      <c r="O63" s="79"/>
      <c r="P63" s="79"/>
      <c r="Q63" s="79"/>
      <c r="R63" s="79"/>
      <c r="S63" s="79"/>
      <c r="T63" s="79"/>
      <c r="U63" s="79"/>
      <c r="V63" s="79"/>
      <c r="W63" s="79"/>
      <c r="X63" s="79"/>
    </row>
    <row r="64" spans="1:24" s="2" customFormat="1" ht="24.95" customHeight="1">
      <c r="A64" s="78"/>
      <c r="B64" s="100"/>
      <c r="C64" s="100"/>
      <c r="D64" s="100"/>
      <c r="E64" s="100"/>
      <c r="F64" s="100"/>
      <c r="G64" s="15"/>
      <c r="H64" s="15"/>
      <c r="I64" s="15"/>
      <c r="J64" s="86"/>
      <c r="K64" s="79"/>
      <c r="L64" s="79"/>
      <c r="M64" s="79"/>
      <c r="N64" s="79"/>
      <c r="O64" s="79"/>
      <c r="P64" s="79"/>
      <c r="Q64" s="79"/>
      <c r="R64" s="79"/>
      <c r="S64" s="79"/>
      <c r="T64" s="79"/>
      <c r="U64" s="79"/>
      <c r="V64" s="79"/>
      <c r="W64" s="79"/>
      <c r="X64" s="79"/>
    </row>
    <row r="65" spans="1:17" s="2" customFormat="1" ht="24.95" customHeight="1">
      <c r="A65" s="78"/>
      <c r="B65" s="79"/>
      <c r="C65" s="79"/>
      <c r="D65" s="79"/>
      <c r="E65" s="99"/>
      <c r="F65" s="79"/>
      <c r="G65" s="10"/>
      <c r="H65" s="12"/>
      <c r="I65" s="7"/>
      <c r="J65" s="119"/>
      <c r="K65" s="79"/>
      <c r="L65" s="7"/>
      <c r="M65" s="7"/>
      <c r="N65" s="7"/>
      <c r="O65" s="7"/>
      <c r="P65" s="7"/>
      <c r="Q65" s="7"/>
    </row>
    <row r="66" spans="1:17" ht="24.95" customHeight="1">
      <c r="A66" s="23" t="s">
        <v>4</v>
      </c>
      <c r="B66" s="7" t="s">
        <v>49</v>
      </c>
      <c r="C66" s="7"/>
      <c r="D66" s="7"/>
      <c r="E66" s="16"/>
      <c r="F66" s="15"/>
      <c r="G66" s="12"/>
      <c r="H66" s="15"/>
      <c r="I66" s="36"/>
      <c r="J66" s="48"/>
      <c r="Q66" s="1"/>
    </row>
    <row r="67" spans="1:17" s="6" customFormat="1" ht="54" customHeight="1">
      <c r="A67" s="23"/>
      <c r="B67" s="362" t="s">
        <v>21</v>
      </c>
      <c r="C67" s="363"/>
      <c r="D67" s="84" t="s">
        <v>84</v>
      </c>
      <c r="E67" s="85"/>
      <c r="F67" s="85"/>
      <c r="G67" s="12"/>
      <c r="H67" s="17"/>
      <c r="I67" s="37"/>
      <c r="J67" s="85"/>
      <c r="K67" s="17"/>
      <c r="L67" s="17"/>
      <c r="M67" s="17"/>
      <c r="N67" s="17"/>
      <c r="O67" s="17"/>
      <c r="P67" s="17"/>
    </row>
    <row r="68" spans="1:17" ht="15.6" customHeight="1">
      <c r="A68" s="23"/>
      <c r="B68" s="358"/>
      <c r="C68" s="359"/>
      <c r="D68" s="110"/>
      <c r="E68" s="48"/>
      <c r="F68" s="48"/>
      <c r="G68" s="21"/>
      <c r="H68" s="15"/>
      <c r="I68" s="36"/>
      <c r="J68" s="15"/>
      <c r="Q68" s="1"/>
    </row>
    <row r="69" spans="1:17" ht="15.6" customHeight="1">
      <c r="A69" s="23"/>
      <c r="B69" s="358"/>
      <c r="C69" s="359"/>
      <c r="D69" s="110"/>
      <c r="E69" s="48"/>
      <c r="F69" s="48"/>
      <c r="G69" s="21"/>
      <c r="H69" s="15"/>
      <c r="I69" s="36"/>
      <c r="J69" s="15"/>
      <c r="Q69" s="1"/>
    </row>
    <row r="70" spans="1:17" ht="15.6" customHeight="1">
      <c r="A70" s="23"/>
      <c r="B70" s="358"/>
      <c r="C70" s="359"/>
      <c r="D70" s="110"/>
      <c r="E70" s="48"/>
      <c r="F70" s="48"/>
      <c r="G70" s="21"/>
      <c r="H70" s="15"/>
      <c r="I70" s="36"/>
      <c r="J70" s="15"/>
      <c r="Q70" s="1"/>
    </row>
    <row r="71" spans="1:17" ht="15.6" customHeight="1">
      <c r="A71" s="23"/>
      <c r="B71" s="358"/>
      <c r="C71" s="359"/>
      <c r="D71" s="110"/>
      <c r="E71" s="48"/>
      <c r="F71" s="48"/>
      <c r="G71" s="21"/>
      <c r="H71" s="15"/>
      <c r="I71" s="36"/>
      <c r="J71" s="15"/>
      <c r="Q71" s="1"/>
    </row>
    <row r="72" spans="1:17" ht="15.6" customHeight="1">
      <c r="A72" s="23"/>
      <c r="B72" s="358"/>
      <c r="C72" s="359"/>
      <c r="D72" s="110"/>
      <c r="E72" s="48"/>
      <c r="F72" s="48"/>
      <c r="G72" s="21"/>
      <c r="H72" s="15"/>
      <c r="I72" s="36"/>
      <c r="J72" s="15"/>
      <c r="Q72" s="1"/>
    </row>
    <row r="73" spans="1:17" ht="15.6" customHeight="1">
      <c r="A73" s="23"/>
      <c r="B73" s="358"/>
      <c r="C73" s="359"/>
      <c r="D73" s="110"/>
      <c r="E73" s="48"/>
      <c r="F73" s="48"/>
      <c r="G73" s="21"/>
      <c r="H73" s="15"/>
      <c r="I73" s="36"/>
      <c r="J73" s="15"/>
      <c r="Q73" s="1"/>
    </row>
    <row r="74" spans="1:17" ht="15.6" customHeight="1">
      <c r="A74" s="23"/>
      <c r="B74" s="358"/>
      <c r="C74" s="359"/>
      <c r="D74" s="110"/>
      <c r="E74" s="48"/>
      <c r="F74" s="48"/>
      <c r="G74" s="21"/>
      <c r="H74" s="15"/>
      <c r="I74" s="36"/>
      <c r="J74" s="15"/>
      <c r="Q74" s="1"/>
    </row>
    <row r="75" spans="1:17" ht="15.6" customHeight="1">
      <c r="B75" s="358"/>
      <c r="C75" s="359"/>
      <c r="D75" s="110"/>
      <c r="E75" s="48"/>
      <c r="F75" s="48"/>
      <c r="G75" s="21"/>
      <c r="H75" s="102"/>
      <c r="I75" s="103"/>
      <c r="J75" s="102"/>
      <c r="K75" s="102"/>
      <c r="L75" s="102"/>
      <c r="Q75" s="1"/>
    </row>
    <row r="76" spans="1:17" ht="24.95" customHeight="1">
      <c r="B76" s="15"/>
      <c r="C76" s="15"/>
      <c r="D76" s="3"/>
      <c r="E76" s="80"/>
      <c r="F76" s="48"/>
      <c r="G76" s="21"/>
      <c r="H76" s="102"/>
      <c r="I76" s="103"/>
      <c r="J76" s="102"/>
      <c r="K76" s="102"/>
      <c r="L76" s="102"/>
      <c r="Q76" s="1"/>
    </row>
    <row r="77" spans="1:17" s="2" customFormat="1" ht="24.95" customHeight="1">
      <c r="A77" s="23"/>
      <c r="B77" s="7"/>
      <c r="C77" s="210" t="s">
        <v>20</v>
      </c>
      <c r="D77" s="203">
        <f>SUM(D68:D75)</f>
        <v>0</v>
      </c>
      <c r="E77" s="193"/>
      <c r="F77" s="79"/>
      <c r="G77" s="21"/>
      <c r="H77" s="7"/>
      <c r="I77" s="13"/>
      <c r="J77" s="7"/>
      <c r="K77" s="7"/>
      <c r="L77" s="7"/>
      <c r="M77" s="7"/>
      <c r="N77" s="7"/>
      <c r="O77" s="7"/>
      <c r="P77" s="7"/>
    </row>
    <row r="78" spans="1:17" s="7" customFormat="1" ht="39" customHeight="1">
      <c r="A78" s="23"/>
      <c r="E78" s="10"/>
      <c r="G78" s="20"/>
      <c r="H78" s="21"/>
      <c r="J78" s="13"/>
    </row>
    <row r="79" spans="1:17" s="7" customFormat="1" ht="30" customHeight="1">
      <c r="A79" s="23" t="s">
        <v>74</v>
      </c>
      <c r="B79" s="109" t="s">
        <v>78</v>
      </c>
      <c r="E79" s="10"/>
      <c r="G79" s="20"/>
      <c r="H79" s="91"/>
      <c r="J79" s="13"/>
    </row>
    <row r="80" spans="1:17" s="2" customFormat="1" ht="28.5" customHeight="1">
      <c r="A80" s="23"/>
      <c r="B80" s="347" t="s">
        <v>150</v>
      </c>
      <c r="C80" s="348"/>
      <c r="D80" s="348"/>
      <c r="E80" s="348"/>
      <c r="F80" s="197">
        <f>F23+F36+I50+K63+D77</f>
        <v>0</v>
      </c>
      <c r="G80" s="79"/>
      <c r="H80" s="79"/>
      <c r="I80" s="7"/>
      <c r="J80" s="13"/>
      <c r="K80" s="7"/>
      <c r="L80" s="7"/>
      <c r="M80" s="7"/>
      <c r="N80" s="7"/>
      <c r="O80" s="7"/>
      <c r="P80" s="7"/>
      <c r="Q80" s="7"/>
    </row>
    <row r="81" spans="1:24" s="2" customFormat="1" ht="69" customHeight="1">
      <c r="A81" s="23"/>
      <c r="B81" s="120" t="s">
        <v>86</v>
      </c>
      <c r="C81" s="121" t="s">
        <v>81</v>
      </c>
      <c r="D81" s="136"/>
      <c r="E81" s="121" t="s">
        <v>80</v>
      </c>
      <c r="F81" s="111"/>
      <c r="G81" s="79"/>
      <c r="H81" s="79"/>
      <c r="I81" s="7"/>
      <c r="J81" s="13"/>
      <c r="K81" s="7"/>
      <c r="L81" s="7"/>
      <c r="M81" s="7"/>
      <c r="N81" s="7"/>
      <c r="O81" s="7"/>
      <c r="P81" s="7"/>
      <c r="Q81" s="7"/>
    </row>
    <row r="82" spans="1:24" s="2" customFormat="1" ht="28.5" customHeight="1">
      <c r="A82" s="23"/>
      <c r="B82" s="349" t="s">
        <v>151</v>
      </c>
      <c r="C82" s="350"/>
      <c r="D82" s="350"/>
      <c r="E82" s="350"/>
      <c r="F82" s="197">
        <f>F80-F81</f>
        <v>0</v>
      </c>
      <c r="G82" s="211" t="str">
        <f>IF(OR(AND($C$4="Feasibility study",F82&gt;250000),AND($C$4="Pilot project",F82&gt;600000)),"The eligible project costs are above the maximum. You are not eligible for a subsidy.","")</f>
        <v/>
      </c>
      <c r="H82" s="79"/>
      <c r="I82" s="7"/>
      <c r="J82" s="13"/>
      <c r="K82" s="7"/>
      <c r="L82" s="7"/>
      <c r="M82" s="7"/>
      <c r="N82" s="7"/>
      <c r="O82" s="7"/>
      <c r="P82" s="7"/>
      <c r="Q82" s="7"/>
    </row>
    <row r="83" spans="1:24" s="15" customFormat="1" ht="28.5" customHeight="1">
      <c r="A83" s="22"/>
      <c r="B83" s="351" t="s">
        <v>88</v>
      </c>
      <c r="C83" s="348"/>
      <c r="D83" s="348"/>
      <c r="E83" s="348"/>
      <c r="F83" s="201" t="str">
        <f>IF(F82="","",IF(C4="Feasibility study",VLOOKUP(C6,'Bronblad percerntages'!B5:E10,2),IF(AND(C4="Pilot project",'Project and applicant details'!C6="no",'Project and applicant details'!C5="no"),VLOOKUP(C6,'Bronblad percerntages'!B5:E10,3),IF(AND(C4="Pilot project",(OR('Project and applicant details'!C6="yes",'Project and applicant details'!C5="yes"))),VLOOKUP(C6,'Bronblad percerntages'!B5:E10,4)))))</f>
        <v/>
      </c>
      <c r="G83" s="48"/>
      <c r="H83" s="97"/>
      <c r="J83" s="36"/>
    </row>
    <row r="84" spans="1:24" s="15" customFormat="1" ht="28.5" customHeight="1">
      <c r="A84" s="22"/>
      <c r="B84" s="351" t="s">
        <v>73</v>
      </c>
      <c r="C84" s="348"/>
      <c r="D84" s="348"/>
      <c r="E84" s="348"/>
      <c r="F84" s="202">
        <f>F82*F83</f>
        <v>0</v>
      </c>
      <c r="H84" s="97"/>
      <c r="J84" s="36"/>
    </row>
    <row r="85" spans="1:24" s="2" customFormat="1" ht="74.25" customHeight="1">
      <c r="A85" s="23"/>
      <c r="B85" s="120" t="s">
        <v>82</v>
      </c>
      <c r="C85" s="121" t="s">
        <v>79</v>
      </c>
      <c r="D85" s="136"/>
      <c r="E85" s="121" t="s">
        <v>80</v>
      </c>
      <c r="F85" s="111"/>
      <c r="G85" s="79"/>
      <c r="H85" s="79"/>
      <c r="I85" s="7"/>
      <c r="J85" s="13"/>
      <c r="K85" s="7"/>
      <c r="L85" s="7"/>
      <c r="M85" s="7"/>
      <c r="N85" s="7"/>
      <c r="O85" s="7"/>
      <c r="P85" s="7"/>
      <c r="Q85" s="7"/>
    </row>
    <row r="86" spans="1:24" s="2" customFormat="1" ht="28.5" customHeight="1">
      <c r="A86" s="23"/>
      <c r="B86" s="351" t="s">
        <v>103</v>
      </c>
      <c r="C86" s="348"/>
      <c r="D86" s="348"/>
      <c r="E86" s="348"/>
      <c r="F86" s="202">
        <f>F84-F85</f>
        <v>0</v>
      </c>
      <c r="G86" s="79"/>
      <c r="H86" s="79"/>
      <c r="I86" s="7"/>
      <c r="J86" s="13"/>
      <c r="K86" s="7"/>
      <c r="L86" s="7"/>
      <c r="M86" s="7"/>
      <c r="N86" s="7"/>
      <c r="O86" s="7"/>
      <c r="P86" s="7"/>
      <c r="Q86" s="7"/>
    </row>
    <row r="87" spans="1:24" s="15" customFormat="1" ht="28.5" customHeight="1">
      <c r="A87" s="22"/>
      <c r="B87" s="351" t="s">
        <v>129</v>
      </c>
      <c r="C87" s="348"/>
      <c r="D87" s="348"/>
      <c r="E87" s="348"/>
      <c r="F87" s="111"/>
      <c r="G87" s="215" t="str">
        <f>IF(F87&gt;F86,"Requested subsidy above maximum", "" )</f>
        <v/>
      </c>
      <c r="J87" s="36"/>
    </row>
    <row r="88" spans="1:24" s="15" customFormat="1" ht="36" customHeight="1">
      <c r="A88" s="22"/>
      <c r="E88" s="16"/>
      <c r="G88" s="16"/>
      <c r="H88" s="97"/>
      <c r="J88" s="36"/>
    </row>
    <row r="89" spans="1:24" s="15" customFormat="1" ht="29.25" customHeight="1">
      <c r="A89" s="23" t="s">
        <v>75</v>
      </c>
      <c r="B89" s="109" t="s">
        <v>76</v>
      </c>
      <c r="C89" s="7"/>
      <c r="D89" s="7"/>
      <c r="E89" s="10"/>
      <c r="F89" s="7"/>
      <c r="G89" s="20"/>
      <c r="H89" s="104"/>
      <c r="J89" s="36"/>
    </row>
    <row r="90" spans="1:24" s="15" customFormat="1" ht="29.25" customHeight="1">
      <c r="A90" s="23"/>
      <c r="B90" s="347" t="s">
        <v>127</v>
      </c>
      <c r="C90" s="348"/>
      <c r="D90" s="348"/>
      <c r="E90" s="348"/>
      <c r="F90" s="197">
        <f>F80-F87</f>
        <v>0</v>
      </c>
      <c r="H90" s="12"/>
      <c r="J90" s="36"/>
    </row>
    <row r="91" spans="1:24" s="15" customFormat="1" ht="29.25" customHeight="1">
      <c r="A91" s="23"/>
      <c r="B91" s="347" t="s">
        <v>123</v>
      </c>
      <c r="C91" s="348"/>
      <c r="D91" s="348"/>
      <c r="E91" s="348"/>
      <c r="F91" s="197">
        <f>F85</f>
        <v>0</v>
      </c>
      <c r="H91" s="12"/>
      <c r="J91" s="36"/>
    </row>
    <row r="92" spans="1:24" s="15" customFormat="1" ht="29.25" customHeight="1">
      <c r="A92" s="23"/>
      <c r="B92" s="352" t="s">
        <v>124</v>
      </c>
      <c r="C92" s="353"/>
      <c r="D92" s="353"/>
      <c r="E92" s="354"/>
      <c r="F92" s="197">
        <f>F81</f>
        <v>0</v>
      </c>
      <c r="H92" s="12"/>
      <c r="J92" s="36"/>
    </row>
    <row r="93" spans="1:24" s="15" customFormat="1" ht="29.25" customHeight="1">
      <c r="A93" s="23"/>
      <c r="B93" s="351" t="s">
        <v>125</v>
      </c>
      <c r="C93" s="348"/>
      <c r="D93" s="348"/>
      <c r="E93" s="348"/>
      <c r="F93" s="197">
        <f>H23+J50</f>
        <v>0</v>
      </c>
      <c r="H93" s="12"/>
      <c r="J93" s="36"/>
    </row>
    <row r="94" spans="1:24" s="15" customFormat="1" ht="29.25" customHeight="1">
      <c r="A94" s="23"/>
      <c r="B94" s="355" t="s">
        <v>122</v>
      </c>
      <c r="C94" s="356"/>
      <c r="D94" s="356"/>
      <c r="E94" s="357"/>
      <c r="F94" s="203">
        <f>F90-F91-F92-F93</f>
        <v>0</v>
      </c>
      <c r="H94" s="12"/>
      <c r="J94" s="36"/>
    </row>
    <row r="95" spans="1:24" s="15" customFormat="1" ht="100.5" customHeight="1">
      <c r="A95" s="22"/>
      <c r="B95" s="345" t="str">
        <f>IF( F94&gt;0, "To substantiate your ability to pay this own contribution from working capital, please attach the most recent financial statement to your subsidy application.
The balance sheet and profit and loss account should be in English or Dutch","")</f>
        <v/>
      </c>
      <c r="C95" s="346"/>
      <c r="D95" s="346"/>
      <c r="E95" s="346"/>
      <c r="G95" s="16"/>
      <c r="H95" s="12"/>
      <c r="J95" s="36"/>
      <c r="R95" s="1"/>
      <c r="S95" s="1"/>
      <c r="T95" s="1"/>
      <c r="U95" s="1"/>
      <c r="V95" s="1"/>
      <c r="W95" s="1"/>
      <c r="X95" s="1"/>
    </row>
    <row r="96" spans="1:24" s="15" customFormat="1" ht="100.5" customHeight="1">
      <c r="A96" s="22"/>
      <c r="E96" s="16"/>
      <c r="G96" s="16"/>
      <c r="H96" s="12"/>
      <c r="J96" s="36"/>
      <c r="R96" s="1"/>
      <c r="S96" s="1"/>
      <c r="T96" s="1"/>
      <c r="U96" s="1"/>
      <c r="V96" s="1"/>
      <c r="W96" s="1"/>
      <c r="X96" s="1"/>
    </row>
    <row r="97" spans="1:24" s="15" customFormat="1" ht="100.5" customHeight="1">
      <c r="A97" s="22"/>
      <c r="E97" s="16"/>
      <c r="G97" s="16"/>
      <c r="H97" s="12"/>
      <c r="J97" s="36"/>
      <c r="R97" s="1"/>
      <c r="S97" s="1"/>
      <c r="T97" s="1"/>
      <c r="U97" s="1"/>
      <c r="V97" s="1"/>
      <c r="W97" s="1"/>
      <c r="X97" s="1"/>
    </row>
    <row r="98" spans="1:24" s="15" customFormat="1" ht="100.5" customHeight="1">
      <c r="A98" s="22"/>
      <c r="E98" s="16"/>
      <c r="G98" s="16"/>
      <c r="H98" s="12"/>
      <c r="J98" s="36"/>
      <c r="R98" s="1"/>
      <c r="S98" s="1"/>
      <c r="T98" s="1"/>
      <c r="U98" s="1"/>
      <c r="V98" s="1"/>
      <c r="W98" s="1"/>
      <c r="X98" s="1"/>
    </row>
    <row r="99" spans="1:24" s="15" customFormat="1" ht="100.5" customHeight="1">
      <c r="A99" s="22"/>
      <c r="E99" s="16"/>
      <c r="G99" s="16"/>
      <c r="H99" s="12"/>
      <c r="J99" s="36"/>
      <c r="R99" s="1"/>
      <c r="S99" s="1"/>
      <c r="T99" s="1"/>
      <c r="U99" s="1"/>
      <c r="V99" s="1"/>
      <c r="W99" s="1"/>
      <c r="X99" s="1"/>
    </row>
    <row r="100" spans="1:24" s="15" customFormat="1" ht="100.5" customHeight="1">
      <c r="A100" s="22"/>
      <c r="E100" s="16"/>
      <c r="G100" s="16"/>
      <c r="H100" s="12"/>
      <c r="J100" s="36"/>
      <c r="R100" s="1"/>
      <c r="S100" s="1"/>
      <c r="T100" s="1"/>
      <c r="U100" s="1"/>
      <c r="V100" s="1"/>
      <c r="W100" s="1"/>
      <c r="X100" s="1"/>
    </row>
    <row r="101" spans="1:24" s="15" customFormat="1" ht="100.5" customHeight="1">
      <c r="A101" s="22"/>
      <c r="E101" s="16"/>
      <c r="G101" s="16"/>
      <c r="H101" s="12"/>
      <c r="J101" s="36"/>
      <c r="R101" s="1"/>
      <c r="S101" s="1"/>
      <c r="T101" s="1"/>
      <c r="U101" s="1"/>
      <c r="V101" s="1"/>
      <c r="W101" s="1"/>
      <c r="X101" s="1"/>
    </row>
    <row r="102" spans="1:24" s="15" customFormat="1" ht="100.5" customHeight="1">
      <c r="A102" s="22"/>
      <c r="E102" s="16"/>
      <c r="G102" s="16"/>
      <c r="H102" s="12"/>
      <c r="J102" s="36"/>
      <c r="R102" s="1"/>
      <c r="S102" s="1"/>
      <c r="T102" s="1"/>
      <c r="U102" s="1"/>
      <c r="V102" s="1"/>
      <c r="W102" s="1"/>
      <c r="X102" s="1"/>
    </row>
    <row r="103" spans="1:24" s="15" customFormat="1" ht="100.5" customHeight="1">
      <c r="A103" s="22"/>
      <c r="E103" s="16"/>
      <c r="G103" s="16"/>
      <c r="H103" s="12"/>
      <c r="J103" s="36"/>
      <c r="R103" s="1"/>
      <c r="S103" s="1"/>
      <c r="T103" s="1"/>
      <c r="U103" s="1"/>
      <c r="V103" s="1"/>
      <c r="W103" s="1"/>
      <c r="X103" s="1"/>
    </row>
    <row r="104" spans="1:24" s="15" customFormat="1" ht="15.6" customHeight="1">
      <c r="A104" s="22"/>
      <c r="E104" s="16"/>
      <c r="G104" s="16"/>
      <c r="H104" s="12"/>
      <c r="J104" s="36"/>
      <c r="R104" s="1"/>
      <c r="S104" s="1"/>
      <c r="T104" s="1"/>
      <c r="U104" s="1"/>
      <c r="V104" s="1"/>
      <c r="W104" s="1"/>
      <c r="X104" s="1"/>
    </row>
    <row r="105" spans="1:24" s="15" customFormat="1" ht="15.6" customHeight="1">
      <c r="A105" s="22"/>
      <c r="E105" s="16"/>
      <c r="G105" s="16"/>
      <c r="H105" s="12"/>
      <c r="J105" s="36"/>
      <c r="R105" s="1"/>
      <c r="S105" s="1"/>
      <c r="T105" s="1"/>
      <c r="U105" s="1"/>
      <c r="V105" s="1"/>
      <c r="W105" s="1"/>
      <c r="X105" s="1"/>
    </row>
    <row r="106" spans="1:24" s="15" customFormat="1" ht="15.6" customHeight="1">
      <c r="A106" s="22"/>
      <c r="E106" s="16"/>
      <c r="G106" s="16"/>
      <c r="H106" s="12"/>
      <c r="J106" s="36"/>
      <c r="R106" s="1"/>
      <c r="S106" s="1"/>
      <c r="T106" s="1"/>
      <c r="U106" s="1"/>
      <c r="V106" s="1"/>
      <c r="W106" s="1"/>
      <c r="X106" s="1"/>
    </row>
    <row r="107" spans="1:24" s="15" customFormat="1" ht="15.6" customHeight="1">
      <c r="A107" s="22"/>
      <c r="E107" s="16"/>
      <c r="G107" s="16"/>
      <c r="H107" s="12"/>
      <c r="J107" s="36"/>
      <c r="R107" s="1"/>
      <c r="S107" s="1"/>
      <c r="T107" s="1"/>
      <c r="U107" s="1"/>
      <c r="V107" s="1"/>
      <c r="W107" s="1"/>
      <c r="X107" s="1"/>
    </row>
    <row r="108" spans="1:24" s="15" customFormat="1" ht="15.6" customHeight="1">
      <c r="A108" s="22"/>
      <c r="E108" s="16"/>
      <c r="G108" s="16"/>
      <c r="H108" s="12"/>
      <c r="J108" s="36"/>
      <c r="R108" s="1"/>
      <c r="S108" s="1"/>
      <c r="T108" s="1"/>
      <c r="U108" s="1"/>
      <c r="V108" s="1"/>
      <c r="W108" s="1"/>
      <c r="X108" s="1"/>
    </row>
    <row r="109" spans="1:24" s="15" customFormat="1" ht="15.6" customHeight="1">
      <c r="A109" s="22"/>
      <c r="E109" s="16"/>
      <c r="G109" s="16"/>
      <c r="H109" s="12"/>
      <c r="J109" s="36"/>
      <c r="R109" s="1"/>
      <c r="S109" s="1"/>
      <c r="T109" s="1"/>
      <c r="U109" s="1"/>
      <c r="V109" s="1"/>
      <c r="W109" s="1"/>
      <c r="X109" s="1"/>
    </row>
  </sheetData>
  <sheetProtection algorithmName="SHA-512" hashValue="9EwqP18LwwdnIsOaNVIBMOSPK6SxzPebAm8VdbwZoI0vOF7rK/qeV1SQvmmEw7swpdj2GGQMg5jWy3dxWVX6xg==" saltValue="ucthCR9U5KVD7ooXPpHvmQ==" spinCount="100000" sheet="1" selectLockedCells="1"/>
  <mergeCells count="36">
    <mergeCell ref="B31:C31"/>
    <mergeCell ref="C3:E3"/>
    <mergeCell ref="C4:E4"/>
    <mergeCell ref="C5:E5"/>
    <mergeCell ref="C6:E6"/>
    <mergeCell ref="C7:E7"/>
    <mergeCell ref="B9:F9"/>
    <mergeCell ref="B26:C26"/>
    <mergeCell ref="B27:C27"/>
    <mergeCell ref="B28:C28"/>
    <mergeCell ref="B29:C29"/>
    <mergeCell ref="B30:C30"/>
    <mergeCell ref="B75:C75"/>
    <mergeCell ref="B32:C32"/>
    <mergeCell ref="B33:C33"/>
    <mergeCell ref="B34:C34"/>
    <mergeCell ref="B67:C67"/>
    <mergeCell ref="B68:C68"/>
    <mergeCell ref="B69:C69"/>
    <mergeCell ref="B70:C70"/>
    <mergeCell ref="B71:C71"/>
    <mergeCell ref="B72:C72"/>
    <mergeCell ref="B73:C73"/>
    <mergeCell ref="B74:C74"/>
    <mergeCell ref="B95:E95"/>
    <mergeCell ref="B80:E80"/>
    <mergeCell ref="B82:E82"/>
    <mergeCell ref="B83:E83"/>
    <mergeCell ref="B84:E84"/>
    <mergeCell ref="B86:E86"/>
    <mergeCell ref="B87:E87"/>
    <mergeCell ref="B90:E90"/>
    <mergeCell ref="B91:E91"/>
    <mergeCell ref="B92:E92"/>
    <mergeCell ref="B93:E93"/>
    <mergeCell ref="B94:E94"/>
  </mergeCells>
  <conditionalFormatting sqref="B9">
    <cfRule type="cellIs" dxfId="50" priority="9" stopIfTrue="1" operator="equal">
      <formula>"Kies eerst uw systematiek voor de berekening van de subsidiabele kosten"</formula>
    </cfRule>
  </conditionalFormatting>
  <conditionalFormatting sqref="D11:D19">
    <cfRule type="cellIs" dxfId="49" priority="8" operator="equal">
      <formula>65</formula>
    </cfRule>
  </conditionalFormatting>
  <conditionalFormatting sqref="E22">
    <cfRule type="cellIs" dxfId="48" priority="10" stopIfTrue="1" operator="equal">
      <formula>"Opslag algemene kosten (50%)"</formula>
    </cfRule>
  </conditionalFormatting>
  <conditionalFormatting sqref="G22">
    <cfRule type="cellIs" dxfId="47" priority="3" stopIfTrue="1" operator="equal">
      <formula>"Opslag algemene kosten (50%)"</formula>
    </cfRule>
  </conditionalFormatting>
  <conditionalFormatting sqref="G11:H20">
    <cfRule type="containsText" dxfId="46" priority="6" operator="containsText" text="N/a">
      <formula>NOT(ISERROR(SEARCH("N/a",G11)))</formula>
    </cfRule>
  </conditionalFormatting>
  <conditionalFormatting sqref="H22">
    <cfRule type="containsText" dxfId="45" priority="1" operator="containsText" text="N/a">
      <formula>NOT(ISERROR(SEARCH("N/a",H22)))</formula>
    </cfRule>
  </conditionalFormatting>
  <conditionalFormatting sqref="H23">
    <cfRule type="cellIs" dxfId="44" priority="5" operator="greaterThan">
      <formula>0</formula>
    </cfRule>
  </conditionalFormatting>
  <conditionalFormatting sqref="J22">
    <cfRule type="containsText" dxfId="43" priority="2" operator="containsText" text="N/a">
      <formula>NOT(ISERROR(SEARCH("N/a",J22)))</formula>
    </cfRule>
  </conditionalFormatting>
  <conditionalFormatting sqref="J50">
    <cfRule type="cellIs" priority="4" operator="greaterThan">
      <formula>0</formula>
    </cfRule>
  </conditionalFormatting>
  <dataValidations count="2">
    <dataValidation type="list" allowBlank="1" showInputMessage="1" showErrorMessage="1" sqref="C40:C48" xr:uid="{7237596B-DA62-46AD-A1D8-797F08E6F348}">
      <formula1>"Existing equipment, Equipment purchased especially for this project"</formula1>
    </dataValidation>
    <dataValidation allowBlank="1" showInputMessage="1" showErrorMessage="1" errorTitle="Incorrect input" error="Please choose between SME, research organisation or other." sqref="C6:E7" xr:uid="{692D726D-2516-4E99-8594-A06A10C636EF}"/>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ignoredErrors>
    <ignoredError sqref="D12:D1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3A0EF-6AF3-4553-8D29-393B2F470923}">
  <sheetPr transitionEvaluation="1">
    <tabColor rgb="FFFDF3A5"/>
    <pageSetUpPr fitToPage="1"/>
  </sheetPr>
  <dimension ref="A1:X109"/>
  <sheetViews>
    <sheetView zoomScale="85" zoomScaleNormal="85" workbookViewId="0">
      <selection activeCell="B11" sqref="B11"/>
    </sheetView>
  </sheetViews>
  <sheetFormatPr defaultColWidth="10.875" defaultRowHeight="15.6" customHeight="1"/>
  <cols>
    <col min="1" max="1" width="4.75" style="22" customWidth="1"/>
    <col min="2" max="2" width="47.75" style="1" customWidth="1"/>
    <col min="3" max="3" width="25.5" style="1" customWidth="1"/>
    <col min="4" max="4" width="28.375" style="1" customWidth="1"/>
    <col min="5" max="5" width="23.875" style="105" customWidth="1"/>
    <col min="6" max="6" width="27" style="1" customWidth="1"/>
    <col min="7" max="7" width="27.625" style="105" customWidth="1"/>
    <col min="8" max="8" width="26.875" style="106" customWidth="1"/>
    <col min="9" max="9" width="35.5" style="15" customWidth="1"/>
    <col min="10" max="10" width="25.625" style="36" customWidth="1"/>
    <col min="11" max="11" width="28.75" style="15" customWidth="1"/>
    <col min="12" max="12" width="43" style="15" hidden="1" customWidth="1"/>
    <col min="13" max="17" width="43" style="15" customWidth="1"/>
    <col min="18" max="16384" width="10.875" style="1"/>
  </cols>
  <sheetData>
    <row r="1" spans="1:17" s="48" customFormat="1" ht="15.6" customHeight="1">
      <c r="A1" s="96"/>
      <c r="E1" s="80"/>
      <c r="G1" s="80"/>
      <c r="H1" s="97"/>
      <c r="J1" s="98"/>
    </row>
    <row r="2" spans="1:17" s="48" customFormat="1" ht="15.6" customHeight="1" thickBot="1">
      <c r="A2" s="96"/>
      <c r="E2" s="80"/>
      <c r="G2" s="80"/>
      <c r="H2" s="97"/>
      <c r="J2" s="98"/>
    </row>
    <row r="3" spans="1:17" ht="28.5" customHeight="1">
      <c r="B3" s="206" t="s">
        <v>17</v>
      </c>
      <c r="C3" s="375">
        <f>'Project and applicant details'!C3</f>
        <v>0</v>
      </c>
      <c r="D3" s="375"/>
      <c r="E3" s="376"/>
      <c r="F3" s="15"/>
      <c r="G3" s="16"/>
      <c r="H3" s="12"/>
    </row>
    <row r="4" spans="1:17" ht="28.5" customHeight="1">
      <c r="B4" s="207" t="s">
        <v>62</v>
      </c>
      <c r="C4" s="366">
        <f>'Project and applicant details'!C4</f>
        <v>0</v>
      </c>
      <c r="D4" s="367"/>
      <c r="E4" s="382"/>
      <c r="F4" s="15"/>
      <c r="G4" s="16"/>
      <c r="H4" s="12"/>
    </row>
    <row r="5" spans="1:17" ht="28.5" customHeight="1">
      <c r="B5" s="208" t="str">
        <f>'Project and applicant details'!B13</f>
        <v>Partner 3</v>
      </c>
      <c r="C5" s="369" t="str">
        <f>IF('Project and applicant details'!C13="","",'Project and applicant details'!C13)</f>
        <v/>
      </c>
      <c r="D5" s="369"/>
      <c r="E5" s="383"/>
      <c r="F5" s="15"/>
      <c r="G5" s="16"/>
      <c r="H5" s="12"/>
    </row>
    <row r="6" spans="1:17" s="2" customFormat="1" ht="28.5" customHeight="1">
      <c r="A6" s="23"/>
      <c r="B6" s="208" t="s">
        <v>70</v>
      </c>
      <c r="C6" s="377" t="str">
        <f>IF('Project and applicant details'!D13="","",'Project and applicant details'!D13)</f>
        <v/>
      </c>
      <c r="D6" s="365"/>
      <c r="E6" s="378"/>
      <c r="F6" s="7"/>
      <c r="G6" s="7"/>
      <c r="H6" s="7"/>
      <c r="I6" s="7"/>
      <c r="J6" s="7"/>
      <c r="K6" s="7"/>
      <c r="L6" s="7"/>
      <c r="M6" s="79"/>
    </row>
    <row r="7" spans="1:17" s="7" customFormat="1" ht="39.75" customHeight="1" thickBot="1">
      <c r="A7" s="23"/>
      <c r="B7" s="209" t="s">
        <v>69</v>
      </c>
      <c r="C7" s="377" t="str">
        <f>IF('Project and applicant details'!E13="","",'Project and applicant details'!E13)</f>
        <v/>
      </c>
      <c r="D7" s="365"/>
      <c r="E7" s="378"/>
      <c r="F7" s="11"/>
      <c r="G7" s="9"/>
      <c r="H7" s="12"/>
      <c r="J7" s="13"/>
    </row>
    <row r="8" spans="1:17" ht="45" customHeight="1">
      <c r="B8" s="15"/>
      <c r="C8" s="15"/>
      <c r="D8" s="15"/>
      <c r="E8" s="16"/>
      <c r="F8" s="15"/>
      <c r="G8" s="16"/>
      <c r="H8" s="12"/>
    </row>
    <row r="9" spans="1:17" ht="18.75" customHeight="1">
      <c r="A9" s="23" t="s">
        <v>0</v>
      </c>
      <c r="B9" s="373" t="s">
        <v>67</v>
      </c>
      <c r="C9" s="373"/>
      <c r="D9" s="373"/>
      <c r="E9" s="373"/>
      <c r="F9" s="373"/>
      <c r="G9" s="15"/>
      <c r="H9" s="12"/>
    </row>
    <row r="10" spans="1:17" s="6" customFormat="1" ht="25.5">
      <c r="A10" s="23"/>
      <c r="B10" s="198" t="str">
        <f>IF($C$7="", "Employee
Please complete a separate line per employee.",IF($C$7="Integral cost system (with granted permission RVO)","Employee and 'tariefonderscheid' conform IKS
Please complete a separate line per employee. ",IF($C$7="Direct payroll costs plus fixed mark-up (50%)","Employee
Please complete a separate line per employee.","Employee
Please complete a separate line per employee.")))</f>
        <v>Employee
Please complete a separate line per employee.</v>
      </c>
      <c r="C10" s="82" t="s">
        <v>18</v>
      </c>
      <c r="D10" s="122" t="str">
        <f>IF(C7="", "Hourly rate",IF(C7="Integral cost system (with granted permission RVO)","Hourly rate conform IKS",IF(C7="Direct payroll costs plus fixed mark-up (50%)","Hourly rate based on direct payroll costs","Fixed hourly rate of EUR 65")))</f>
        <v>Hourly rate</v>
      </c>
      <c r="E10" s="83" t="s">
        <v>126</v>
      </c>
      <c r="F10" s="187" t="s">
        <v>83</v>
      </c>
      <c r="G10" s="188" t="str">
        <f>IF($B10="","",IF($C$7="Fixed hourly rate system (fixed hourly rate of EUR 65) ","Actual hourly rate (for calculation of in-kind contribution)","Not relevant to the current chosen personnel cost system"))</f>
        <v>Not relevant to the current chosen personnel cost system</v>
      </c>
      <c r="H10" s="188" t="str">
        <f>IF($B10="","",IF($C$7="Fixed hourly rate system (fixed hourly rate of EUR 65) ","In-kind contribution from personnel costs","Not relevant to the current chosen personnel cost system"))</f>
        <v>Not relevant to the current chosen personnel cost system</v>
      </c>
      <c r="I10" s="17"/>
      <c r="J10" s="37"/>
      <c r="K10" s="17"/>
      <c r="L10" s="17"/>
      <c r="M10" s="17"/>
      <c r="N10" s="17"/>
      <c r="O10" s="17"/>
      <c r="P10" s="17"/>
      <c r="Q10" s="17"/>
    </row>
    <row r="11" spans="1:17" ht="15.6" customHeight="1">
      <c r="B11" s="134"/>
      <c r="C11" s="135"/>
      <c r="D11" s="111" t="str">
        <f t="shared" ref="D11:D19" si="0">IF($B11="","",IF($C$7="Fixed hourly rate system (fixed hourly rate of EUR 65) ",65,""))</f>
        <v/>
      </c>
      <c r="E11" s="94"/>
      <c r="F11" s="197">
        <f t="shared" ref="F11:F19" si="1">$D11*E11</f>
        <v>0</v>
      </c>
      <c r="G11" s="111" t="str">
        <f t="shared" ref="G11:G20" si="2">IF($G$10="Not relevant to the current chosen personnel cost system","N/a","")</f>
        <v>N/a</v>
      </c>
      <c r="H11" s="197" t="str">
        <f t="shared" ref="H11:H20" si="3">IF($G$10="Not relevant to the current chosen personnel cost system","N/a",$L11)</f>
        <v>N/a</v>
      </c>
      <c r="I11" s="211" t="str">
        <f>IF(OR(AND($C4="Feasibility study",$E11&gt;2000),AND($C4="Pilot project",$E11&gt;4000)),"Please note: implausible number of hours given the duration of the project. Check whether the number of hours entered is correct.","")</f>
        <v/>
      </c>
      <c r="L11" s="15">
        <f>IF(OR($G11="",($D11-$G11)*$E11&lt;0),0,($D11-$G11)*$E11)</f>
        <v>0</v>
      </c>
    </row>
    <row r="12" spans="1:17" ht="15.6" customHeight="1">
      <c r="B12" s="134"/>
      <c r="C12" s="135"/>
      <c r="D12" s="111" t="str">
        <f t="shared" si="0"/>
        <v/>
      </c>
      <c r="E12" s="94"/>
      <c r="F12" s="197">
        <f t="shared" si="1"/>
        <v>0</v>
      </c>
      <c r="G12" s="111" t="str">
        <f t="shared" si="2"/>
        <v>N/a</v>
      </c>
      <c r="H12" s="197" t="str">
        <f t="shared" si="3"/>
        <v>N/a</v>
      </c>
      <c r="I12" s="211" t="str">
        <f t="shared" ref="I12:I20" si="4">IF(OR(AND($C5="Feasibility study",$E12&gt;2000),AND($C5="Pilot project",$E12&gt;4000)),"Please note: implausible number of hours given the duration of the project. Check whether the number of hours entered is correct.","")</f>
        <v/>
      </c>
      <c r="L12" s="15">
        <f t="shared" ref="L12:L20" si="5">IF(OR($G12="",($D12-$G12)*$E12&lt;0),0,($D12-$G12)*$E12)</f>
        <v>0</v>
      </c>
    </row>
    <row r="13" spans="1:17" ht="15.6" customHeight="1">
      <c r="B13" s="134"/>
      <c r="C13" s="135"/>
      <c r="D13" s="111" t="str">
        <f t="shared" si="0"/>
        <v/>
      </c>
      <c r="E13" s="94"/>
      <c r="F13" s="197">
        <f t="shared" si="1"/>
        <v>0</v>
      </c>
      <c r="G13" s="111" t="str">
        <f t="shared" si="2"/>
        <v>N/a</v>
      </c>
      <c r="H13" s="197" t="str">
        <f t="shared" si="3"/>
        <v>N/a</v>
      </c>
      <c r="I13" s="211" t="str">
        <f t="shared" si="4"/>
        <v/>
      </c>
      <c r="L13" s="15">
        <f t="shared" si="5"/>
        <v>0</v>
      </c>
    </row>
    <row r="14" spans="1:17" ht="15.6" customHeight="1">
      <c r="B14" s="134"/>
      <c r="C14" s="135"/>
      <c r="D14" s="111" t="str">
        <f t="shared" si="0"/>
        <v/>
      </c>
      <c r="E14" s="94"/>
      <c r="F14" s="197">
        <f t="shared" si="1"/>
        <v>0</v>
      </c>
      <c r="G14" s="111" t="str">
        <f t="shared" si="2"/>
        <v>N/a</v>
      </c>
      <c r="H14" s="197" t="str">
        <f t="shared" si="3"/>
        <v>N/a</v>
      </c>
      <c r="I14" s="211" t="str">
        <f t="shared" si="4"/>
        <v/>
      </c>
      <c r="L14" s="15">
        <f t="shared" si="5"/>
        <v>0</v>
      </c>
    </row>
    <row r="15" spans="1:17" ht="15.6" customHeight="1">
      <c r="B15" s="134"/>
      <c r="C15" s="135"/>
      <c r="D15" s="111" t="str">
        <f t="shared" si="0"/>
        <v/>
      </c>
      <c r="E15" s="94"/>
      <c r="F15" s="197">
        <f t="shared" si="1"/>
        <v>0</v>
      </c>
      <c r="G15" s="111" t="str">
        <f t="shared" si="2"/>
        <v>N/a</v>
      </c>
      <c r="H15" s="197" t="str">
        <f t="shared" si="3"/>
        <v>N/a</v>
      </c>
      <c r="I15" s="211" t="str">
        <f t="shared" si="4"/>
        <v/>
      </c>
      <c r="L15" s="15">
        <f t="shared" si="5"/>
        <v>0</v>
      </c>
    </row>
    <row r="16" spans="1:17" ht="15.6" customHeight="1">
      <c r="B16" s="134"/>
      <c r="C16" s="135"/>
      <c r="D16" s="111" t="str">
        <f t="shared" si="0"/>
        <v/>
      </c>
      <c r="E16" s="94"/>
      <c r="F16" s="197">
        <f t="shared" si="1"/>
        <v>0</v>
      </c>
      <c r="G16" s="111" t="str">
        <f t="shared" si="2"/>
        <v>N/a</v>
      </c>
      <c r="H16" s="197" t="str">
        <f t="shared" si="3"/>
        <v>N/a</v>
      </c>
      <c r="I16" s="211" t="str">
        <f t="shared" si="4"/>
        <v/>
      </c>
      <c r="L16" s="15">
        <f t="shared" si="5"/>
        <v>0</v>
      </c>
    </row>
    <row r="17" spans="1:17" ht="15.6" customHeight="1">
      <c r="B17" s="134"/>
      <c r="C17" s="135"/>
      <c r="D17" s="111" t="str">
        <f t="shared" si="0"/>
        <v/>
      </c>
      <c r="E17" s="94"/>
      <c r="F17" s="197">
        <f t="shared" si="1"/>
        <v>0</v>
      </c>
      <c r="G17" s="111" t="str">
        <f t="shared" si="2"/>
        <v>N/a</v>
      </c>
      <c r="H17" s="197" t="str">
        <f t="shared" si="3"/>
        <v>N/a</v>
      </c>
      <c r="I17" s="211" t="str">
        <f t="shared" si="4"/>
        <v/>
      </c>
      <c r="L17" s="15">
        <f t="shared" si="5"/>
        <v>0</v>
      </c>
    </row>
    <row r="18" spans="1:17" ht="15.6" customHeight="1">
      <c r="B18" s="134"/>
      <c r="C18" s="135"/>
      <c r="D18" s="111" t="str">
        <f t="shared" si="0"/>
        <v/>
      </c>
      <c r="E18" s="94"/>
      <c r="F18" s="197">
        <f t="shared" si="1"/>
        <v>0</v>
      </c>
      <c r="G18" s="111" t="str">
        <f t="shared" si="2"/>
        <v>N/a</v>
      </c>
      <c r="H18" s="197" t="str">
        <f t="shared" si="3"/>
        <v>N/a</v>
      </c>
      <c r="I18" s="211" t="str">
        <f t="shared" si="4"/>
        <v/>
      </c>
      <c r="L18" s="15">
        <f t="shared" si="5"/>
        <v>0</v>
      </c>
    </row>
    <row r="19" spans="1:17" ht="15.6" customHeight="1">
      <c r="B19" s="134"/>
      <c r="C19" s="135"/>
      <c r="D19" s="111" t="str">
        <f t="shared" si="0"/>
        <v/>
      </c>
      <c r="E19" s="94"/>
      <c r="F19" s="197">
        <f t="shared" si="1"/>
        <v>0</v>
      </c>
      <c r="G19" s="111" t="str">
        <f t="shared" si="2"/>
        <v>N/a</v>
      </c>
      <c r="H19" s="197" t="str">
        <f t="shared" si="3"/>
        <v>N/a</v>
      </c>
      <c r="I19" s="211" t="str">
        <f t="shared" si="4"/>
        <v/>
      </c>
      <c r="J19" s="98"/>
      <c r="L19" s="15">
        <f t="shared" si="5"/>
        <v>0</v>
      </c>
    </row>
    <row r="20" spans="1:17" ht="15.6" customHeight="1">
      <c r="B20" s="15"/>
      <c r="C20" s="15"/>
      <c r="D20" s="41"/>
      <c r="E20" s="112" t="s">
        <v>19</v>
      </c>
      <c r="F20" s="197">
        <f>SUM(F11:F19)</f>
        <v>0</v>
      </c>
      <c r="G20" s="111" t="str">
        <f t="shared" si="2"/>
        <v>N/a</v>
      </c>
      <c r="H20" s="197" t="str">
        <f t="shared" si="3"/>
        <v>N/a</v>
      </c>
      <c r="I20" s="211" t="str">
        <f t="shared" si="4"/>
        <v/>
      </c>
      <c r="J20" s="98"/>
      <c r="L20" s="15">
        <f t="shared" si="5"/>
        <v>0</v>
      </c>
    </row>
    <row r="21" spans="1:17" s="2" customFormat="1" ht="15.6" customHeight="1">
      <c r="A21" s="23"/>
      <c r="B21" s="7"/>
      <c r="C21" s="7"/>
      <c r="D21" s="28"/>
      <c r="E21" s="28"/>
      <c r="F21" s="20"/>
      <c r="H21" s="12"/>
      <c r="I21" s="7"/>
      <c r="J21" s="119"/>
      <c r="L21" s="7"/>
      <c r="M21" s="7"/>
      <c r="N21" s="7"/>
      <c r="O21" s="7"/>
      <c r="P21" s="7"/>
      <c r="Q21" s="7"/>
    </row>
    <row r="22" spans="1:17" ht="53.25" customHeight="1">
      <c r="B22" s="7"/>
      <c r="C22" s="7"/>
      <c r="D22" s="15"/>
      <c r="E22" s="205" t="str">
        <f>IF(C7="Direct payroll costs plus fixed mark-up (50%)","Standard mark-up direct payroll costs (50%)","Mark-up not relevant to the current chosen personnel cost system")</f>
        <v>Mark-up not relevant to the current chosen personnel cost system</v>
      </c>
      <c r="F22" s="204" t="str">
        <f>IF($C7="Fixed hourly rate system",0,(IF($C7="integral cost system",0,(IF($C7="Direct payroll costs plus fixed mark-up (50%)",F20*0.5,"0")))))</f>
        <v>0</v>
      </c>
      <c r="G22" s="205" t="str">
        <f>IF(C7="Direct payroll costs plus fixed mark-up (50%)", "Actual mark-up direct payroll costs (for calculation in-kind contribution) in EUR:","Not relevant to the current chosen personnel cost system")</f>
        <v>Not relevant to the current chosen personnel cost system</v>
      </c>
      <c r="H22" s="111" t="str">
        <f>IF($G$22="Not relevant to the current chosen personnel cost system","N/a","")</f>
        <v>N/a</v>
      </c>
      <c r="I22" s="189"/>
      <c r="J22" s="212"/>
      <c r="L22" s="15">
        <f>IF(OR($H22="",(F22-H22&lt;0)),0,F22-H22)</f>
        <v>0</v>
      </c>
    </row>
    <row r="23" spans="1:17" s="2" customFormat="1" ht="24.95" customHeight="1">
      <c r="A23" s="23"/>
      <c r="B23" s="7"/>
      <c r="C23" s="7"/>
      <c r="D23" s="10"/>
      <c r="E23" s="210" t="s">
        <v>20</v>
      </c>
      <c r="F23" s="203">
        <f>SUM(F11:F19,F22)</f>
        <v>0</v>
      </c>
      <c r="G23" s="21"/>
      <c r="H23" s="204" t="str">
        <f>IF($C7="Fixed hourly rate system (fixed hourly rate of EUR 65) ",SUM(H11:H20),IF(C7="Direct payroll costs plus fixed mark-up (50%)",L22,"N/a"))</f>
        <v>N/a</v>
      </c>
      <c r="I23" s="200" t="str">
        <f>IF(H23&gt;0,"In-kind contribution from personnel costs","")</f>
        <v/>
      </c>
      <c r="J23" s="79"/>
      <c r="K23" s="7"/>
      <c r="L23" s="7"/>
      <c r="M23" s="7"/>
      <c r="N23" s="7"/>
      <c r="O23" s="7"/>
      <c r="P23" s="7"/>
      <c r="Q23" s="7"/>
    </row>
    <row r="24" spans="1:17" s="7" customFormat="1" ht="45" customHeight="1">
      <c r="A24" s="23"/>
    </row>
    <row r="25" spans="1:17" s="2" customFormat="1" ht="24.95" customHeight="1">
      <c r="A25" s="23" t="s">
        <v>1</v>
      </c>
      <c r="B25" s="7" t="str">
        <f>IF(C7="Integral cost system (with granted permission RVO)","Project-specific costs (ex. VAT) of materials used (only if costs are not included in the IKS-rate)", "Projectspecific costs (ex. VAT) of materials used")</f>
        <v>Projectspecific costs (ex. VAT) of materials used</v>
      </c>
      <c r="C25" s="7"/>
      <c r="D25" s="7"/>
      <c r="E25" s="10"/>
      <c r="F25" s="7"/>
      <c r="G25" s="192"/>
      <c r="H25" s="21"/>
      <c r="I25" s="7"/>
      <c r="J25" s="13"/>
      <c r="K25" s="7"/>
      <c r="L25" s="7"/>
      <c r="M25" s="7"/>
      <c r="N25" s="7"/>
      <c r="O25" s="7"/>
      <c r="P25" s="7"/>
      <c r="Q25" s="7"/>
    </row>
    <row r="26" spans="1:17" s="6" customFormat="1" ht="12.75">
      <c r="A26" s="23"/>
      <c r="B26" s="362" t="s">
        <v>21</v>
      </c>
      <c r="C26" s="374"/>
      <c r="D26" s="84" t="s">
        <v>22</v>
      </c>
      <c r="E26" s="82" t="s">
        <v>23</v>
      </c>
      <c r="F26" s="107" t="s">
        <v>83</v>
      </c>
      <c r="G26" s="85"/>
      <c r="H26" s="12"/>
      <c r="I26" s="17"/>
      <c r="J26" s="37"/>
      <c r="K26" s="108"/>
      <c r="L26" s="17"/>
      <c r="M26" s="17"/>
      <c r="N26" s="17"/>
      <c r="O26" s="17"/>
      <c r="P26" s="17"/>
      <c r="Q26" s="17"/>
    </row>
    <row r="27" spans="1:17" ht="15.6" customHeight="1">
      <c r="A27" s="23"/>
      <c r="B27" s="360"/>
      <c r="C27" s="361"/>
      <c r="D27" s="111"/>
      <c r="E27" s="94"/>
      <c r="F27" s="197">
        <f t="shared" ref="F27:F34" si="6">D27*E27</f>
        <v>0</v>
      </c>
      <c r="G27" s="80"/>
      <c r="H27" s="113"/>
    </row>
    <row r="28" spans="1:17" ht="15.6" customHeight="1">
      <c r="A28" s="23"/>
      <c r="B28" s="360"/>
      <c r="C28" s="361"/>
      <c r="D28" s="111"/>
      <c r="E28" s="94"/>
      <c r="F28" s="197">
        <f t="shared" si="6"/>
        <v>0</v>
      </c>
      <c r="G28" s="80"/>
      <c r="H28" s="113"/>
    </row>
    <row r="29" spans="1:17" ht="15.6" customHeight="1">
      <c r="A29" s="23"/>
      <c r="B29" s="360"/>
      <c r="C29" s="361"/>
      <c r="D29" s="111"/>
      <c r="E29" s="94"/>
      <c r="F29" s="197">
        <f t="shared" si="6"/>
        <v>0</v>
      </c>
      <c r="G29" s="80"/>
      <c r="H29" s="113"/>
    </row>
    <row r="30" spans="1:17" ht="15.6" customHeight="1">
      <c r="A30" s="23"/>
      <c r="B30" s="360"/>
      <c r="C30" s="361"/>
      <c r="D30" s="111"/>
      <c r="E30" s="94"/>
      <c r="F30" s="197">
        <f t="shared" si="6"/>
        <v>0</v>
      </c>
      <c r="G30" s="80"/>
      <c r="H30" s="113"/>
    </row>
    <row r="31" spans="1:17" ht="15.6" customHeight="1">
      <c r="A31" s="23"/>
      <c r="B31" s="360"/>
      <c r="C31" s="361"/>
      <c r="D31" s="111"/>
      <c r="E31" s="94"/>
      <c r="F31" s="197">
        <f t="shared" si="6"/>
        <v>0</v>
      </c>
      <c r="G31" s="80"/>
      <c r="H31" s="113"/>
    </row>
    <row r="32" spans="1:17" ht="15.6" customHeight="1">
      <c r="A32" s="23"/>
      <c r="B32" s="360"/>
      <c r="C32" s="361"/>
      <c r="D32" s="111"/>
      <c r="E32" s="94"/>
      <c r="F32" s="197">
        <f t="shared" si="6"/>
        <v>0</v>
      </c>
      <c r="G32" s="80"/>
      <c r="H32" s="113"/>
    </row>
    <row r="33" spans="1:24" ht="15.6" customHeight="1">
      <c r="B33" s="360"/>
      <c r="C33" s="361"/>
      <c r="D33" s="111"/>
      <c r="E33" s="94"/>
      <c r="F33" s="197">
        <f t="shared" si="6"/>
        <v>0</v>
      </c>
      <c r="G33" s="80"/>
      <c r="H33" s="113"/>
    </row>
    <row r="34" spans="1:24" ht="15.6" customHeight="1">
      <c r="B34" s="360"/>
      <c r="C34" s="361"/>
      <c r="D34" s="111"/>
      <c r="E34" s="94"/>
      <c r="F34" s="197">
        <f t="shared" si="6"/>
        <v>0</v>
      </c>
      <c r="G34" s="80"/>
      <c r="H34" s="15"/>
    </row>
    <row r="35" spans="1:24" ht="24.95" customHeight="1">
      <c r="B35" s="15"/>
      <c r="C35" s="15"/>
      <c r="D35" s="29"/>
      <c r="E35" s="26"/>
      <c r="F35" s="26"/>
      <c r="G35" s="80"/>
      <c r="H35" s="114"/>
    </row>
    <row r="36" spans="1:24" s="2" customFormat="1" ht="24.95" customHeight="1">
      <c r="A36" s="23"/>
      <c r="B36" s="18"/>
      <c r="C36" s="18"/>
      <c r="D36" s="19"/>
      <c r="E36" s="210" t="s">
        <v>20</v>
      </c>
      <c r="F36" s="203">
        <f>SUM(F27:F34)</f>
        <v>0</v>
      </c>
      <c r="G36" s="79"/>
      <c r="H36" s="21"/>
      <c r="I36" s="7"/>
      <c r="J36" s="13"/>
      <c r="K36" s="7"/>
      <c r="L36" s="7"/>
      <c r="M36" s="7"/>
      <c r="N36" s="7"/>
      <c r="O36" s="7"/>
      <c r="P36" s="7"/>
      <c r="Q36" s="7"/>
    </row>
    <row r="37" spans="1:24" s="2" customFormat="1" ht="48" customHeight="1">
      <c r="A37" s="78"/>
      <c r="B37" s="79"/>
      <c r="C37" s="79"/>
      <c r="D37" s="79"/>
      <c r="E37" s="99"/>
      <c r="F37" s="79"/>
      <c r="G37" s="10"/>
      <c r="H37" s="12"/>
      <c r="I37" s="7"/>
      <c r="J37" s="13"/>
      <c r="K37" s="79"/>
      <c r="L37" s="79"/>
      <c r="M37" s="79"/>
      <c r="N37" s="79"/>
      <c r="O37" s="79"/>
      <c r="P37" s="79"/>
      <c r="Q37" s="79"/>
      <c r="R37" s="79"/>
      <c r="S37" s="79"/>
      <c r="T37" s="79"/>
      <c r="U37" s="79"/>
      <c r="V37" s="79"/>
    </row>
    <row r="38" spans="1:24" s="2" customFormat="1" ht="24.95" customHeight="1">
      <c r="A38" s="23" t="s">
        <v>2</v>
      </c>
      <c r="B38" s="109" t="s">
        <v>91</v>
      </c>
      <c r="C38" s="109"/>
      <c r="D38" s="100"/>
      <c r="E38" s="100"/>
      <c r="F38" s="100"/>
      <c r="G38" s="100"/>
      <c r="H38" s="100"/>
      <c r="I38" s="100"/>
      <c r="J38" s="100"/>
      <c r="K38" s="99"/>
      <c r="L38" s="99"/>
      <c r="M38" s="99"/>
      <c r="N38" s="99"/>
      <c r="O38" s="99"/>
      <c r="P38" s="99"/>
      <c r="Q38" s="79"/>
      <c r="R38" s="79"/>
      <c r="S38" s="79"/>
      <c r="T38" s="79"/>
      <c r="U38" s="79"/>
      <c r="V38" s="79"/>
    </row>
    <row r="39" spans="1:24" s="142" customFormat="1" ht="161.25" customHeight="1">
      <c r="A39" s="137"/>
      <c r="B39" s="138" t="s">
        <v>24</v>
      </c>
      <c r="C39" s="143" t="s">
        <v>104</v>
      </c>
      <c r="D39" s="139" t="s">
        <v>105</v>
      </c>
      <c r="E39" s="140" t="s">
        <v>106</v>
      </c>
      <c r="F39" s="140" t="s">
        <v>108</v>
      </c>
      <c r="G39" s="140" t="s">
        <v>109</v>
      </c>
      <c r="H39" s="144" t="s">
        <v>107</v>
      </c>
      <c r="I39" s="145" t="s">
        <v>83</v>
      </c>
      <c r="J39" s="194" t="s">
        <v>113</v>
      </c>
      <c r="K39" s="141"/>
      <c r="L39" s="141"/>
      <c r="M39" s="141"/>
      <c r="N39" s="141"/>
      <c r="O39" s="141"/>
      <c r="P39" s="141"/>
      <c r="Q39" s="141"/>
      <c r="R39" s="141"/>
      <c r="S39" s="141"/>
      <c r="T39" s="141"/>
      <c r="U39" s="141"/>
      <c r="V39" s="141"/>
      <c r="W39" s="141"/>
      <c r="X39" s="141"/>
    </row>
    <row r="40" spans="1:24" s="2" customFormat="1" ht="24.95" customHeight="1">
      <c r="A40" s="78"/>
      <c r="B40" s="115"/>
      <c r="C40" s="123"/>
      <c r="D40" s="116"/>
      <c r="E40" s="117"/>
      <c r="F40" s="117"/>
      <c r="G40" s="199">
        <f t="shared" ref="G40:G48" si="7">$E40-$F40</f>
        <v>0</v>
      </c>
      <c r="H40" s="118"/>
      <c r="I40" s="199">
        <f t="shared" ref="I40:I48" si="8">($E40-$G40)*$H40</f>
        <v>0</v>
      </c>
      <c r="J40" s="199">
        <f>IF($C40="Existing equipment",$I40*(100%-$F$83),"N/a")</f>
        <v>0</v>
      </c>
      <c r="K40" s="79"/>
      <c r="L40" s="126"/>
      <c r="M40" s="79"/>
      <c r="N40" s="79"/>
      <c r="O40" s="79"/>
      <c r="P40" s="79"/>
      <c r="Q40" s="79"/>
      <c r="R40" s="79"/>
      <c r="S40" s="79"/>
      <c r="T40" s="79"/>
      <c r="U40" s="79"/>
      <c r="V40" s="79"/>
      <c r="W40" s="79"/>
      <c r="X40" s="79"/>
    </row>
    <row r="41" spans="1:24" s="2" customFormat="1" ht="24.95" customHeight="1">
      <c r="A41" s="78"/>
      <c r="B41" s="115"/>
      <c r="C41" s="123"/>
      <c r="D41" s="116"/>
      <c r="E41" s="117"/>
      <c r="F41" s="117"/>
      <c r="G41" s="199">
        <f t="shared" si="7"/>
        <v>0</v>
      </c>
      <c r="H41" s="118"/>
      <c r="I41" s="199">
        <f t="shared" si="8"/>
        <v>0</v>
      </c>
      <c r="J41" s="199">
        <f t="shared" ref="J41:J48" si="9">IF($C41="Existing equipment",$I41*(100%-$F$83),"N/a")</f>
        <v>0</v>
      </c>
      <c r="K41" s="79"/>
      <c r="L41" s="126"/>
      <c r="M41" s="79"/>
      <c r="N41" s="79"/>
      <c r="O41" s="79"/>
      <c r="P41" s="79"/>
      <c r="Q41" s="79"/>
      <c r="R41" s="79"/>
      <c r="S41" s="79"/>
      <c r="T41" s="79"/>
      <c r="U41" s="79"/>
      <c r="V41" s="79"/>
      <c r="W41" s="79"/>
      <c r="X41" s="79"/>
    </row>
    <row r="42" spans="1:24" s="2" customFormat="1" ht="24.95" customHeight="1">
      <c r="A42" s="78"/>
      <c r="B42" s="115"/>
      <c r="C42" s="123"/>
      <c r="D42" s="116"/>
      <c r="E42" s="117"/>
      <c r="F42" s="117"/>
      <c r="G42" s="199">
        <f t="shared" si="7"/>
        <v>0</v>
      </c>
      <c r="H42" s="118"/>
      <c r="I42" s="199">
        <f t="shared" si="8"/>
        <v>0</v>
      </c>
      <c r="J42" s="199">
        <f t="shared" si="9"/>
        <v>0</v>
      </c>
      <c r="K42" s="79"/>
      <c r="L42" s="126"/>
      <c r="M42" s="79"/>
      <c r="N42" s="79"/>
      <c r="O42" s="79"/>
      <c r="P42" s="79"/>
      <c r="Q42" s="79"/>
      <c r="R42" s="79"/>
      <c r="S42" s="79"/>
      <c r="T42" s="79"/>
      <c r="U42" s="79"/>
      <c r="V42" s="79"/>
      <c r="W42" s="79"/>
      <c r="X42" s="79"/>
    </row>
    <row r="43" spans="1:24" s="2" customFormat="1" ht="24.95" customHeight="1">
      <c r="A43" s="78"/>
      <c r="B43" s="115"/>
      <c r="C43" s="123"/>
      <c r="D43" s="116"/>
      <c r="E43" s="117"/>
      <c r="F43" s="117"/>
      <c r="G43" s="199">
        <f t="shared" si="7"/>
        <v>0</v>
      </c>
      <c r="H43" s="118"/>
      <c r="I43" s="199">
        <f t="shared" si="8"/>
        <v>0</v>
      </c>
      <c r="J43" s="199">
        <f t="shared" si="9"/>
        <v>0</v>
      </c>
      <c r="K43" s="79"/>
      <c r="L43" s="126"/>
      <c r="M43" s="79"/>
      <c r="N43" s="79"/>
      <c r="O43" s="79"/>
      <c r="P43" s="79"/>
      <c r="Q43" s="79"/>
      <c r="R43" s="79"/>
      <c r="S43" s="79"/>
      <c r="T43" s="79"/>
      <c r="U43" s="79"/>
      <c r="V43" s="79"/>
      <c r="W43" s="79"/>
      <c r="X43" s="79"/>
    </row>
    <row r="44" spans="1:24" s="2" customFormat="1" ht="24.95" customHeight="1">
      <c r="A44" s="78"/>
      <c r="B44" s="115"/>
      <c r="C44" s="123"/>
      <c r="D44" s="116"/>
      <c r="E44" s="117"/>
      <c r="F44" s="117"/>
      <c r="G44" s="199">
        <f t="shared" si="7"/>
        <v>0</v>
      </c>
      <c r="H44" s="118"/>
      <c r="I44" s="199">
        <f t="shared" si="8"/>
        <v>0</v>
      </c>
      <c r="J44" s="199">
        <f t="shared" si="9"/>
        <v>0</v>
      </c>
      <c r="K44" s="79"/>
      <c r="L44" s="126"/>
      <c r="M44" s="79"/>
      <c r="N44" s="79"/>
      <c r="O44" s="79"/>
      <c r="P44" s="79"/>
      <c r="Q44" s="79"/>
      <c r="R44" s="79"/>
      <c r="S44" s="79"/>
      <c r="T44" s="79"/>
      <c r="U44" s="79"/>
      <c r="V44" s="79"/>
      <c r="W44" s="79"/>
      <c r="X44" s="79"/>
    </row>
    <row r="45" spans="1:24" s="2" customFormat="1" ht="24.95" customHeight="1">
      <c r="A45" s="78"/>
      <c r="B45" s="115"/>
      <c r="C45" s="123"/>
      <c r="D45" s="116"/>
      <c r="E45" s="117"/>
      <c r="F45" s="117"/>
      <c r="G45" s="199">
        <f t="shared" si="7"/>
        <v>0</v>
      </c>
      <c r="H45" s="118"/>
      <c r="I45" s="199">
        <f t="shared" si="8"/>
        <v>0</v>
      </c>
      <c r="J45" s="199">
        <f t="shared" si="9"/>
        <v>0</v>
      </c>
      <c r="K45" s="79"/>
      <c r="L45" s="126"/>
      <c r="M45" s="79"/>
      <c r="N45" s="79"/>
      <c r="O45" s="79"/>
      <c r="P45" s="79"/>
      <c r="Q45" s="79"/>
      <c r="R45" s="79"/>
      <c r="S45" s="79"/>
      <c r="T45" s="79"/>
      <c r="U45" s="79"/>
      <c r="V45" s="79"/>
      <c r="W45" s="79"/>
      <c r="X45" s="79"/>
    </row>
    <row r="46" spans="1:24" s="2" customFormat="1" ht="24.95" customHeight="1">
      <c r="A46" s="78"/>
      <c r="B46" s="115"/>
      <c r="C46" s="123"/>
      <c r="D46" s="116"/>
      <c r="E46" s="117"/>
      <c r="F46" s="117"/>
      <c r="G46" s="199">
        <f t="shared" si="7"/>
        <v>0</v>
      </c>
      <c r="H46" s="118"/>
      <c r="I46" s="199">
        <f t="shared" si="8"/>
        <v>0</v>
      </c>
      <c r="J46" s="199">
        <f t="shared" si="9"/>
        <v>0</v>
      </c>
      <c r="K46" s="79"/>
      <c r="L46" s="126"/>
      <c r="M46" s="79"/>
      <c r="N46" s="79"/>
      <c r="O46" s="79"/>
      <c r="P46" s="79"/>
      <c r="Q46" s="79"/>
      <c r="R46" s="79"/>
      <c r="S46" s="79"/>
      <c r="T46" s="79"/>
      <c r="U46" s="79"/>
      <c r="V46" s="79"/>
      <c r="W46" s="79"/>
      <c r="X46" s="79"/>
    </row>
    <row r="47" spans="1:24" s="2" customFormat="1" ht="24.95" customHeight="1">
      <c r="A47" s="78"/>
      <c r="B47" s="115"/>
      <c r="C47" s="123"/>
      <c r="D47" s="116"/>
      <c r="E47" s="117"/>
      <c r="F47" s="117"/>
      <c r="G47" s="199">
        <f t="shared" si="7"/>
        <v>0</v>
      </c>
      <c r="H47" s="118"/>
      <c r="I47" s="199">
        <f t="shared" si="8"/>
        <v>0</v>
      </c>
      <c r="J47" s="199">
        <f t="shared" si="9"/>
        <v>0</v>
      </c>
      <c r="K47" s="79"/>
      <c r="L47" s="126"/>
      <c r="M47" s="79"/>
      <c r="N47" s="79"/>
      <c r="O47" s="79"/>
      <c r="P47" s="79"/>
      <c r="Q47" s="79"/>
      <c r="R47" s="79"/>
      <c r="S47" s="79"/>
      <c r="T47" s="79"/>
      <c r="U47" s="79"/>
      <c r="V47" s="79"/>
      <c r="W47" s="79"/>
      <c r="X47" s="79"/>
    </row>
    <row r="48" spans="1:24" s="2" customFormat="1" ht="24.95" customHeight="1">
      <c r="A48" s="78"/>
      <c r="B48" s="115"/>
      <c r="C48" s="123"/>
      <c r="D48" s="116"/>
      <c r="E48" s="117"/>
      <c r="F48" s="117"/>
      <c r="G48" s="199">
        <f t="shared" si="7"/>
        <v>0</v>
      </c>
      <c r="H48" s="118"/>
      <c r="I48" s="199">
        <f t="shared" si="8"/>
        <v>0</v>
      </c>
      <c r="J48" s="199">
        <f t="shared" si="9"/>
        <v>0</v>
      </c>
      <c r="K48" s="79"/>
      <c r="L48" s="126"/>
      <c r="M48" s="79"/>
      <c r="N48" s="79"/>
      <c r="O48" s="79"/>
      <c r="P48" s="79"/>
      <c r="Q48" s="79"/>
      <c r="R48" s="79"/>
      <c r="S48" s="79"/>
      <c r="T48" s="79"/>
      <c r="U48" s="79"/>
      <c r="V48" s="79"/>
      <c r="W48" s="79"/>
      <c r="X48" s="79"/>
    </row>
    <row r="49" spans="1:24" s="2" customFormat="1" ht="24.95" customHeight="1">
      <c r="A49" s="78"/>
      <c r="B49" s="100"/>
      <c r="D49" s="100"/>
      <c r="E49" s="101"/>
      <c r="F49" s="39"/>
      <c r="G49" s="39"/>
      <c r="H49" s="39"/>
      <c r="I49" s="38"/>
      <c r="J49" s="79"/>
      <c r="K49" s="79"/>
      <c r="L49" s="48"/>
      <c r="M49" s="79"/>
      <c r="N49" s="79"/>
      <c r="O49" s="79"/>
      <c r="P49" s="79"/>
      <c r="Q49" s="79"/>
      <c r="R49" s="79"/>
      <c r="S49" s="79"/>
      <c r="T49" s="79"/>
      <c r="U49" s="79"/>
      <c r="V49" s="79"/>
      <c r="W49" s="79"/>
      <c r="X49" s="79"/>
    </row>
    <row r="50" spans="1:24" s="2" customFormat="1" ht="24.95" customHeight="1">
      <c r="A50" s="78"/>
      <c r="B50" s="100"/>
      <c r="C50" s="100"/>
      <c r="D50" s="100"/>
      <c r="E50" s="100"/>
      <c r="F50" s="15"/>
      <c r="G50" s="15"/>
      <c r="H50" s="210" t="s">
        <v>20</v>
      </c>
      <c r="I50" s="199">
        <f>SUM(I40:I48)</f>
        <v>0</v>
      </c>
      <c r="J50" s="199" t="str">
        <f>IF(SUM(J40:J48)=0,"N/a",SUM(J40:J48))</f>
        <v>N/a</v>
      </c>
      <c r="K50" s="200" t="str">
        <f>IF(J50&gt;0,"In-kind contribution from depreciation existing equipment","")</f>
        <v/>
      </c>
      <c r="L50" s="79"/>
      <c r="M50" s="79"/>
      <c r="N50" s="79"/>
      <c r="O50" s="79"/>
      <c r="P50" s="79"/>
      <c r="Q50" s="79"/>
      <c r="R50" s="79"/>
      <c r="S50" s="79"/>
      <c r="T50" s="79"/>
      <c r="U50" s="79"/>
      <c r="V50" s="79"/>
      <c r="W50" s="79"/>
      <c r="X50" s="79"/>
    </row>
    <row r="51" spans="1:24" s="2" customFormat="1" ht="24.95" customHeight="1">
      <c r="A51" s="23" t="s">
        <v>3</v>
      </c>
      <c r="B51" s="109" t="s">
        <v>257</v>
      </c>
      <c r="C51" s="109"/>
      <c r="D51" s="100"/>
      <c r="E51" s="100"/>
      <c r="F51" s="100"/>
      <c r="G51" s="100"/>
      <c r="H51" s="100"/>
      <c r="J51" s="79"/>
      <c r="K51" s="79"/>
      <c r="L51" s="79"/>
      <c r="M51" s="79"/>
      <c r="N51" s="79"/>
      <c r="O51" s="79"/>
      <c r="P51" s="79"/>
      <c r="Q51" s="79"/>
      <c r="R51" s="79"/>
      <c r="S51" s="79"/>
      <c r="T51" s="79"/>
      <c r="U51" s="79"/>
      <c r="V51" s="79"/>
      <c r="W51" s="79"/>
      <c r="X51" s="79"/>
    </row>
    <row r="52" spans="1:24" s="2" customFormat="1" ht="98.25" customHeight="1">
      <c r="A52" s="78"/>
      <c r="B52" s="81" t="s">
        <v>59</v>
      </c>
      <c r="C52" s="125" t="s">
        <v>116</v>
      </c>
      <c r="D52" s="195" t="s">
        <v>258</v>
      </c>
      <c r="E52" s="139" t="s">
        <v>114</v>
      </c>
      <c r="F52" s="139" t="s">
        <v>117</v>
      </c>
      <c r="G52" s="139" t="s">
        <v>119</v>
      </c>
      <c r="H52" s="139" t="s">
        <v>120</v>
      </c>
      <c r="I52" s="139" t="s">
        <v>121</v>
      </c>
      <c r="J52" s="125" t="s">
        <v>115</v>
      </c>
      <c r="K52" s="125" t="s">
        <v>118</v>
      </c>
      <c r="L52" s="196"/>
      <c r="M52" s="79"/>
      <c r="N52" s="79"/>
      <c r="O52" s="79"/>
      <c r="P52" s="79"/>
      <c r="Q52" s="79"/>
      <c r="R52" s="79"/>
      <c r="S52" s="79"/>
      <c r="T52" s="79"/>
      <c r="U52" s="79"/>
      <c r="V52" s="79"/>
      <c r="W52" s="79"/>
      <c r="X52" s="79"/>
    </row>
    <row r="53" spans="1:24" s="2" customFormat="1" ht="24.95" customHeight="1">
      <c r="A53" s="78"/>
      <c r="B53" s="213" t="s">
        <v>50</v>
      </c>
      <c r="C53" s="186"/>
      <c r="D53" s="127"/>
      <c r="E53" s="127"/>
      <c r="F53" s="293"/>
      <c r="G53" s="117"/>
      <c r="H53" s="117"/>
      <c r="I53" s="186"/>
      <c r="J53" s="115"/>
      <c r="K53" s="199">
        <f>$C53+($F53*$G53)+($F53*$H53)+$I53</f>
        <v>0</v>
      </c>
      <c r="L53" s="79"/>
      <c r="M53" s="79"/>
      <c r="N53" s="79"/>
      <c r="O53" s="79"/>
      <c r="P53" s="79"/>
      <c r="Q53" s="79"/>
      <c r="R53" s="79"/>
      <c r="S53" s="79"/>
      <c r="T53" s="79"/>
      <c r="U53" s="79"/>
      <c r="V53" s="79"/>
      <c r="W53" s="79"/>
      <c r="X53" s="79"/>
    </row>
    <row r="54" spans="1:24" s="2" customFormat="1" ht="24.95" customHeight="1">
      <c r="A54" s="78"/>
      <c r="B54" s="213" t="s">
        <v>51</v>
      </c>
      <c r="C54" s="186"/>
      <c r="D54" s="127"/>
      <c r="E54" s="127"/>
      <c r="F54" s="293"/>
      <c r="G54" s="117"/>
      <c r="H54" s="117"/>
      <c r="I54" s="186"/>
      <c r="J54" s="115"/>
      <c r="K54" s="199">
        <f t="shared" ref="K54:K61" si="10">$C54+($F54*$G54)+($F54*$H54)+$I54</f>
        <v>0</v>
      </c>
      <c r="L54" s="79"/>
      <c r="M54" s="79"/>
      <c r="N54" s="79"/>
      <c r="O54" s="79"/>
      <c r="P54" s="79"/>
      <c r="Q54" s="79"/>
      <c r="R54" s="79"/>
      <c r="S54" s="79"/>
      <c r="T54" s="79"/>
      <c r="U54" s="79"/>
      <c r="V54" s="79"/>
      <c r="W54" s="79"/>
      <c r="X54" s="79"/>
    </row>
    <row r="55" spans="1:24" s="2" customFormat="1" ht="24.95" customHeight="1">
      <c r="A55" s="78"/>
      <c r="B55" s="213" t="s">
        <v>52</v>
      </c>
      <c r="C55" s="186"/>
      <c r="D55" s="127"/>
      <c r="E55" s="127"/>
      <c r="F55" s="293"/>
      <c r="G55" s="117"/>
      <c r="H55" s="117"/>
      <c r="I55" s="186"/>
      <c r="J55" s="115"/>
      <c r="K55" s="199">
        <f t="shared" si="10"/>
        <v>0</v>
      </c>
      <c r="L55" s="79"/>
      <c r="M55" s="79"/>
      <c r="N55" s="79"/>
      <c r="O55" s="79"/>
      <c r="P55" s="79"/>
      <c r="Q55" s="79"/>
      <c r="R55" s="79"/>
      <c r="S55" s="79"/>
      <c r="T55" s="79"/>
      <c r="U55" s="79"/>
      <c r="V55" s="79"/>
      <c r="W55" s="79"/>
      <c r="X55" s="79"/>
    </row>
    <row r="56" spans="1:24" s="2" customFormat="1" ht="24.95" customHeight="1">
      <c r="A56" s="78"/>
      <c r="B56" s="213" t="s">
        <v>53</v>
      </c>
      <c r="C56" s="186"/>
      <c r="D56" s="127"/>
      <c r="E56" s="127"/>
      <c r="F56" s="293"/>
      <c r="G56" s="117"/>
      <c r="H56" s="117"/>
      <c r="I56" s="186"/>
      <c r="J56" s="115"/>
      <c r="K56" s="199">
        <f t="shared" si="10"/>
        <v>0</v>
      </c>
      <c r="L56" s="79"/>
      <c r="M56" s="79"/>
      <c r="N56" s="79"/>
      <c r="O56" s="79"/>
      <c r="P56" s="79"/>
      <c r="Q56" s="79"/>
      <c r="R56" s="79"/>
      <c r="S56" s="79"/>
      <c r="T56" s="79"/>
      <c r="U56" s="79"/>
      <c r="V56" s="79"/>
      <c r="W56" s="79"/>
      <c r="X56" s="79"/>
    </row>
    <row r="57" spans="1:24" s="2" customFormat="1" ht="24.95" customHeight="1">
      <c r="A57" s="78"/>
      <c r="B57" s="213" t="s">
        <v>54</v>
      </c>
      <c r="C57" s="186"/>
      <c r="D57" s="127"/>
      <c r="E57" s="127"/>
      <c r="F57" s="293"/>
      <c r="G57" s="117"/>
      <c r="H57" s="117"/>
      <c r="I57" s="186"/>
      <c r="J57" s="115"/>
      <c r="K57" s="199">
        <f t="shared" si="10"/>
        <v>0</v>
      </c>
      <c r="L57" s="79"/>
      <c r="M57" s="79"/>
      <c r="N57" s="79"/>
      <c r="O57" s="79"/>
      <c r="P57" s="79"/>
      <c r="Q57" s="79"/>
      <c r="R57" s="79"/>
      <c r="S57" s="79"/>
      <c r="T57" s="79"/>
      <c r="U57" s="79"/>
      <c r="V57" s="79"/>
      <c r="W57" s="79"/>
      <c r="X57" s="79"/>
    </row>
    <row r="58" spans="1:24" s="2" customFormat="1" ht="24.95" customHeight="1">
      <c r="A58" s="78"/>
      <c r="B58" s="213" t="s">
        <v>55</v>
      </c>
      <c r="C58" s="186"/>
      <c r="D58" s="127"/>
      <c r="E58" s="127"/>
      <c r="F58" s="293"/>
      <c r="G58" s="117"/>
      <c r="H58" s="117"/>
      <c r="I58" s="186"/>
      <c r="J58" s="115"/>
      <c r="K58" s="199">
        <f t="shared" si="10"/>
        <v>0</v>
      </c>
      <c r="L58" s="79"/>
      <c r="M58" s="79"/>
      <c r="N58" s="79"/>
      <c r="O58" s="79"/>
      <c r="P58" s="79"/>
      <c r="Q58" s="79"/>
      <c r="R58" s="79"/>
      <c r="S58" s="79"/>
      <c r="T58" s="79"/>
      <c r="U58" s="79"/>
      <c r="V58" s="79"/>
      <c r="W58" s="79"/>
      <c r="X58" s="79"/>
    </row>
    <row r="59" spans="1:24" s="2" customFormat="1" ht="24.95" customHeight="1">
      <c r="A59" s="78"/>
      <c r="B59" s="213" t="s">
        <v>56</v>
      </c>
      <c r="C59" s="186"/>
      <c r="D59" s="127"/>
      <c r="E59" s="127"/>
      <c r="F59" s="293"/>
      <c r="G59" s="117"/>
      <c r="H59" s="117"/>
      <c r="I59" s="186"/>
      <c r="J59" s="115"/>
      <c r="K59" s="199">
        <f t="shared" si="10"/>
        <v>0</v>
      </c>
      <c r="L59" s="79"/>
      <c r="M59" s="79"/>
      <c r="N59" s="79"/>
      <c r="O59" s="79"/>
      <c r="P59" s="79"/>
      <c r="Q59" s="79"/>
      <c r="R59" s="79"/>
      <c r="S59" s="79"/>
      <c r="T59" s="79"/>
      <c r="U59" s="79"/>
      <c r="V59" s="79"/>
      <c r="W59" s="79"/>
      <c r="X59" s="79"/>
    </row>
    <row r="60" spans="1:24" s="2" customFormat="1" ht="24.95" customHeight="1">
      <c r="A60" s="78"/>
      <c r="B60" s="213" t="s">
        <v>57</v>
      </c>
      <c r="C60" s="186"/>
      <c r="D60" s="127"/>
      <c r="E60" s="127"/>
      <c r="F60" s="293"/>
      <c r="G60" s="117"/>
      <c r="H60" s="117"/>
      <c r="I60" s="186"/>
      <c r="J60" s="115"/>
      <c r="K60" s="199">
        <f t="shared" si="10"/>
        <v>0</v>
      </c>
      <c r="L60" s="79"/>
      <c r="M60" s="79"/>
      <c r="N60" s="79"/>
      <c r="O60" s="79"/>
      <c r="P60" s="79"/>
      <c r="Q60" s="79"/>
      <c r="R60" s="79"/>
      <c r="S60" s="79"/>
      <c r="T60" s="79"/>
      <c r="U60" s="79"/>
      <c r="V60" s="79"/>
      <c r="W60" s="79"/>
      <c r="X60" s="79"/>
    </row>
    <row r="61" spans="1:24" s="2" customFormat="1" ht="24.95" customHeight="1">
      <c r="A61" s="78"/>
      <c r="B61" s="213" t="s">
        <v>58</v>
      </c>
      <c r="C61" s="186"/>
      <c r="D61" s="127"/>
      <c r="E61" s="127"/>
      <c r="F61" s="293"/>
      <c r="G61" s="117"/>
      <c r="H61" s="117"/>
      <c r="I61" s="186"/>
      <c r="J61" s="115"/>
      <c r="K61" s="199">
        <f t="shared" si="10"/>
        <v>0</v>
      </c>
      <c r="L61" s="79"/>
      <c r="M61" s="79"/>
      <c r="N61" s="79"/>
      <c r="O61" s="79"/>
      <c r="P61" s="79"/>
      <c r="Q61" s="79"/>
      <c r="R61" s="79"/>
      <c r="S61" s="79"/>
      <c r="T61" s="79"/>
      <c r="U61" s="79"/>
      <c r="V61" s="79"/>
      <c r="W61" s="79"/>
      <c r="X61" s="79"/>
    </row>
    <row r="62" spans="1:24" s="2" customFormat="1" ht="24.95" customHeight="1">
      <c r="A62" s="78"/>
      <c r="B62" s="100"/>
      <c r="E62" s="100"/>
      <c r="F62" s="79"/>
      <c r="G62" s="39"/>
      <c r="H62" s="39"/>
      <c r="J62" s="79"/>
      <c r="K62" s="38"/>
      <c r="L62" s="79"/>
      <c r="M62" s="79"/>
      <c r="N62" s="79"/>
      <c r="O62" s="79"/>
      <c r="P62" s="79"/>
      <c r="Q62" s="79"/>
      <c r="R62" s="79"/>
      <c r="S62" s="79"/>
      <c r="T62" s="79"/>
      <c r="U62" s="79"/>
      <c r="V62" s="79"/>
      <c r="W62" s="79"/>
      <c r="X62" s="79"/>
    </row>
    <row r="63" spans="1:24" s="2" customFormat="1" ht="24.95" customHeight="1">
      <c r="A63" s="78"/>
      <c r="B63" s="100"/>
      <c r="C63" s="100"/>
      <c r="D63" s="100"/>
      <c r="E63" s="100"/>
      <c r="G63" s="15"/>
      <c r="H63" s="15"/>
      <c r="I63" s="79"/>
      <c r="J63" s="210" t="s">
        <v>20</v>
      </c>
      <c r="K63" s="199">
        <f>SUM(K53:K61)</f>
        <v>0</v>
      </c>
      <c r="L63" s="79"/>
      <c r="M63" s="79"/>
      <c r="N63" s="79"/>
      <c r="O63" s="79"/>
      <c r="P63" s="79"/>
      <c r="Q63" s="79"/>
      <c r="R63" s="79"/>
      <c r="S63" s="79"/>
      <c r="T63" s="79"/>
      <c r="U63" s="79"/>
      <c r="V63" s="79"/>
      <c r="W63" s="79"/>
      <c r="X63" s="79"/>
    </row>
    <row r="64" spans="1:24" s="2" customFormat="1" ht="24.95" customHeight="1">
      <c r="A64" s="78"/>
      <c r="B64" s="100"/>
      <c r="C64" s="100"/>
      <c r="D64" s="100"/>
      <c r="E64" s="100"/>
      <c r="F64" s="100"/>
      <c r="G64" s="15"/>
      <c r="H64" s="15"/>
      <c r="I64" s="15"/>
      <c r="J64" s="86"/>
      <c r="K64" s="79"/>
      <c r="L64" s="79"/>
      <c r="M64" s="79"/>
      <c r="N64" s="79"/>
      <c r="O64" s="79"/>
      <c r="P64" s="79"/>
      <c r="Q64" s="79"/>
      <c r="R64" s="79"/>
      <c r="S64" s="79"/>
      <c r="T64" s="79"/>
      <c r="U64" s="79"/>
      <c r="V64" s="79"/>
      <c r="W64" s="79"/>
      <c r="X64" s="79"/>
    </row>
    <row r="65" spans="1:17" s="2" customFormat="1" ht="24.95" customHeight="1">
      <c r="A65" s="78"/>
      <c r="B65" s="79"/>
      <c r="C65" s="79"/>
      <c r="D65" s="79"/>
      <c r="E65" s="99"/>
      <c r="F65" s="79"/>
      <c r="G65" s="10"/>
      <c r="H65" s="12"/>
      <c r="I65" s="7"/>
      <c r="J65" s="119"/>
      <c r="K65" s="79"/>
      <c r="L65" s="7"/>
      <c r="M65" s="7"/>
      <c r="N65" s="7"/>
      <c r="O65" s="7"/>
      <c r="P65" s="7"/>
      <c r="Q65" s="7"/>
    </row>
    <row r="66" spans="1:17" ht="24.95" customHeight="1">
      <c r="A66" s="23" t="s">
        <v>4</v>
      </c>
      <c r="B66" s="7" t="s">
        <v>49</v>
      </c>
      <c r="C66" s="7"/>
      <c r="D66" s="7"/>
      <c r="E66" s="16"/>
      <c r="F66" s="15"/>
      <c r="G66" s="12"/>
      <c r="H66" s="15"/>
      <c r="I66" s="36"/>
      <c r="J66" s="48"/>
      <c r="Q66" s="1"/>
    </row>
    <row r="67" spans="1:17" s="6" customFormat="1" ht="54" customHeight="1">
      <c r="A67" s="23"/>
      <c r="B67" s="362" t="s">
        <v>21</v>
      </c>
      <c r="C67" s="363"/>
      <c r="D67" s="84" t="s">
        <v>84</v>
      </c>
      <c r="E67" s="85"/>
      <c r="F67" s="85"/>
      <c r="G67" s="12"/>
      <c r="H67" s="17"/>
      <c r="I67" s="37"/>
      <c r="J67" s="85"/>
      <c r="K67" s="17"/>
      <c r="L67" s="17"/>
      <c r="M67" s="17"/>
      <c r="N67" s="17"/>
      <c r="O67" s="17"/>
      <c r="P67" s="17"/>
    </row>
    <row r="68" spans="1:17" ht="15.6" customHeight="1">
      <c r="A68" s="23"/>
      <c r="B68" s="358"/>
      <c r="C68" s="359"/>
      <c r="D68" s="110"/>
      <c r="E68" s="48"/>
      <c r="F68" s="48"/>
      <c r="G68" s="21"/>
      <c r="H68" s="15"/>
      <c r="I68" s="36"/>
      <c r="J68" s="15"/>
      <c r="Q68" s="1"/>
    </row>
    <row r="69" spans="1:17" ht="15.6" customHeight="1">
      <c r="A69" s="23"/>
      <c r="B69" s="358"/>
      <c r="C69" s="359"/>
      <c r="D69" s="110"/>
      <c r="E69" s="48"/>
      <c r="F69" s="48"/>
      <c r="G69" s="21"/>
      <c r="H69" s="15"/>
      <c r="I69" s="36"/>
      <c r="J69" s="15"/>
      <c r="Q69" s="1"/>
    </row>
    <row r="70" spans="1:17" ht="15.6" customHeight="1">
      <c r="A70" s="23"/>
      <c r="B70" s="358"/>
      <c r="C70" s="359"/>
      <c r="D70" s="110"/>
      <c r="E70" s="48"/>
      <c r="F70" s="48"/>
      <c r="G70" s="21"/>
      <c r="H70" s="15"/>
      <c r="I70" s="36"/>
      <c r="J70" s="15"/>
      <c r="Q70" s="1"/>
    </row>
    <row r="71" spans="1:17" ht="15.6" customHeight="1">
      <c r="A71" s="23"/>
      <c r="B71" s="358"/>
      <c r="C71" s="359"/>
      <c r="D71" s="110"/>
      <c r="E71" s="48"/>
      <c r="F71" s="48"/>
      <c r="G71" s="21"/>
      <c r="H71" s="15"/>
      <c r="I71" s="36"/>
      <c r="J71" s="15"/>
      <c r="Q71" s="1"/>
    </row>
    <row r="72" spans="1:17" ht="15.6" customHeight="1">
      <c r="A72" s="23"/>
      <c r="B72" s="358"/>
      <c r="C72" s="359"/>
      <c r="D72" s="110"/>
      <c r="E72" s="48"/>
      <c r="F72" s="48"/>
      <c r="G72" s="21"/>
      <c r="H72" s="15"/>
      <c r="I72" s="36"/>
      <c r="J72" s="15"/>
      <c r="Q72" s="1"/>
    </row>
    <row r="73" spans="1:17" ht="15.6" customHeight="1">
      <c r="A73" s="23"/>
      <c r="B73" s="358"/>
      <c r="C73" s="359"/>
      <c r="D73" s="110"/>
      <c r="E73" s="48"/>
      <c r="F73" s="48"/>
      <c r="G73" s="21"/>
      <c r="H73" s="15"/>
      <c r="I73" s="36"/>
      <c r="J73" s="15"/>
      <c r="Q73" s="1"/>
    </row>
    <row r="74" spans="1:17" ht="15.6" customHeight="1">
      <c r="A74" s="23"/>
      <c r="B74" s="358"/>
      <c r="C74" s="359"/>
      <c r="D74" s="110"/>
      <c r="E74" s="48"/>
      <c r="F74" s="48"/>
      <c r="G74" s="21"/>
      <c r="H74" s="15"/>
      <c r="I74" s="36"/>
      <c r="J74" s="15"/>
      <c r="Q74" s="1"/>
    </row>
    <row r="75" spans="1:17" ht="15.6" customHeight="1">
      <c r="B75" s="358"/>
      <c r="C75" s="359"/>
      <c r="D75" s="110"/>
      <c r="E75" s="48"/>
      <c r="F75" s="48"/>
      <c r="G75" s="21"/>
      <c r="H75" s="102"/>
      <c r="I75" s="103"/>
      <c r="J75" s="102"/>
      <c r="K75" s="102"/>
      <c r="L75" s="102"/>
      <c r="Q75" s="1"/>
    </row>
    <row r="76" spans="1:17" ht="24.95" customHeight="1">
      <c r="B76" s="15"/>
      <c r="C76" s="15"/>
      <c r="D76" s="3"/>
      <c r="E76" s="80"/>
      <c r="F76" s="48"/>
      <c r="G76" s="21"/>
      <c r="H76" s="102"/>
      <c r="I76" s="103"/>
      <c r="J76" s="102"/>
      <c r="K76" s="102"/>
      <c r="L76" s="102"/>
      <c r="Q76" s="1"/>
    </row>
    <row r="77" spans="1:17" s="2" customFormat="1" ht="24.95" customHeight="1">
      <c r="A77" s="23"/>
      <c r="B77" s="7"/>
      <c r="C77" s="210" t="s">
        <v>20</v>
      </c>
      <c r="D77" s="203">
        <f>SUM(D68:D75)</f>
        <v>0</v>
      </c>
      <c r="E77" s="193"/>
      <c r="F77" s="79"/>
      <c r="G77" s="21"/>
      <c r="H77" s="7"/>
      <c r="I77" s="13"/>
      <c r="J77" s="7"/>
      <c r="K77" s="7"/>
      <c r="L77" s="7"/>
      <c r="M77" s="7"/>
      <c r="N77" s="7"/>
      <c r="O77" s="7"/>
      <c r="P77" s="7"/>
    </row>
    <row r="78" spans="1:17" s="7" customFormat="1" ht="39" customHeight="1">
      <c r="A78" s="23"/>
      <c r="E78" s="10"/>
      <c r="G78" s="20"/>
      <c r="H78" s="21"/>
      <c r="J78" s="13"/>
    </row>
    <row r="79" spans="1:17" s="7" customFormat="1" ht="30" customHeight="1">
      <c r="A79" s="23" t="s">
        <v>74</v>
      </c>
      <c r="B79" s="109" t="s">
        <v>78</v>
      </c>
      <c r="E79" s="10"/>
      <c r="G79" s="20"/>
      <c r="H79" s="91"/>
      <c r="J79" s="13"/>
    </row>
    <row r="80" spans="1:17" s="2" customFormat="1" ht="28.5" customHeight="1">
      <c r="A80" s="23"/>
      <c r="B80" s="347" t="s">
        <v>150</v>
      </c>
      <c r="C80" s="348"/>
      <c r="D80" s="348"/>
      <c r="E80" s="348"/>
      <c r="F80" s="197">
        <f>F23+F36+I50+K63+D77</f>
        <v>0</v>
      </c>
      <c r="G80" s="79"/>
      <c r="H80" s="79"/>
      <c r="I80" s="7"/>
      <c r="J80" s="13"/>
      <c r="K80" s="7"/>
      <c r="L80" s="7"/>
      <c r="M80" s="7"/>
      <c r="N80" s="7"/>
      <c r="O80" s="7"/>
      <c r="P80" s="7"/>
      <c r="Q80" s="7"/>
    </row>
    <row r="81" spans="1:24" s="2" customFormat="1" ht="69" customHeight="1">
      <c r="A81" s="23"/>
      <c r="B81" s="120" t="s">
        <v>86</v>
      </c>
      <c r="C81" s="121" t="s">
        <v>81</v>
      </c>
      <c r="D81" s="136"/>
      <c r="E81" s="121" t="s">
        <v>80</v>
      </c>
      <c r="F81" s="111"/>
      <c r="G81" s="79"/>
      <c r="H81" s="79"/>
      <c r="I81" s="7"/>
      <c r="J81" s="13"/>
      <c r="K81" s="7"/>
      <c r="L81" s="7"/>
      <c r="M81" s="7"/>
      <c r="N81" s="7"/>
      <c r="O81" s="7"/>
      <c r="P81" s="7"/>
      <c r="Q81" s="7"/>
    </row>
    <row r="82" spans="1:24" s="2" customFormat="1" ht="28.5" customHeight="1">
      <c r="A82" s="23"/>
      <c r="B82" s="349" t="s">
        <v>151</v>
      </c>
      <c r="C82" s="350"/>
      <c r="D82" s="350"/>
      <c r="E82" s="350"/>
      <c r="F82" s="197">
        <f>F80-F81</f>
        <v>0</v>
      </c>
      <c r="G82" s="211" t="str">
        <f>IF(OR(AND($C$4="Feasibility study",F82&gt;250000),AND($C$4="Pilot project",F82&gt;600000)),"The eligible project costs are above the maximum. You are not eligible for a subsidy.","")</f>
        <v/>
      </c>
      <c r="H82" s="79"/>
      <c r="I82" s="7"/>
      <c r="J82" s="13"/>
      <c r="K82" s="7"/>
      <c r="L82" s="7"/>
      <c r="M82" s="7"/>
      <c r="N82" s="7"/>
      <c r="O82" s="7"/>
      <c r="P82" s="7"/>
      <c r="Q82" s="7"/>
    </row>
    <row r="83" spans="1:24" s="15" customFormat="1" ht="28.5" customHeight="1">
      <c r="A83" s="22"/>
      <c r="B83" s="351" t="s">
        <v>88</v>
      </c>
      <c r="C83" s="348"/>
      <c r="D83" s="348"/>
      <c r="E83" s="348"/>
      <c r="F83" s="201" t="str">
        <f>IF(F82="","",IF(C4="Feasibility study",VLOOKUP(C6,'Bronblad percerntages'!B5:E10,2),IF(AND(C4="Pilot project",'Project and applicant details'!C6="no",'Project and applicant details'!C5="no"),VLOOKUP(C6,'Bronblad percerntages'!B5:E10,3),IF(AND(C4="Pilot project",(OR('Project and applicant details'!C6="yes",'Project and applicant details'!C5="yes"))),VLOOKUP(C6,'Bronblad percerntages'!B5:E10,4)))))</f>
        <v/>
      </c>
      <c r="G83" s="48"/>
      <c r="H83" s="97"/>
      <c r="J83" s="36"/>
    </row>
    <row r="84" spans="1:24" s="15" customFormat="1" ht="28.5" customHeight="1">
      <c r="A84" s="22"/>
      <c r="B84" s="351" t="s">
        <v>73</v>
      </c>
      <c r="C84" s="348"/>
      <c r="D84" s="348"/>
      <c r="E84" s="348"/>
      <c r="F84" s="202">
        <f>F82*F83</f>
        <v>0</v>
      </c>
      <c r="H84" s="97"/>
      <c r="J84" s="36"/>
    </row>
    <row r="85" spans="1:24" s="2" customFormat="1" ht="74.25" customHeight="1">
      <c r="A85" s="23"/>
      <c r="B85" s="120" t="s">
        <v>82</v>
      </c>
      <c r="C85" s="121" t="s">
        <v>79</v>
      </c>
      <c r="D85" s="136"/>
      <c r="E85" s="121" t="s">
        <v>80</v>
      </c>
      <c r="F85" s="111"/>
      <c r="G85" s="79"/>
      <c r="H85" s="79"/>
      <c r="I85" s="7"/>
      <c r="J85" s="13"/>
      <c r="K85" s="7"/>
      <c r="L85" s="7"/>
      <c r="M85" s="7"/>
      <c r="N85" s="7"/>
      <c r="O85" s="7"/>
      <c r="P85" s="7"/>
      <c r="Q85" s="7"/>
    </row>
    <row r="86" spans="1:24" s="2" customFormat="1" ht="28.5" customHeight="1">
      <c r="A86" s="23"/>
      <c r="B86" s="351" t="s">
        <v>103</v>
      </c>
      <c r="C86" s="348"/>
      <c r="D86" s="348"/>
      <c r="E86" s="348"/>
      <c r="F86" s="202">
        <f>F84-F85</f>
        <v>0</v>
      </c>
      <c r="G86" s="79"/>
      <c r="H86" s="79"/>
      <c r="I86" s="7"/>
      <c r="J86" s="13"/>
      <c r="K86" s="7"/>
      <c r="L86" s="7"/>
      <c r="M86" s="7"/>
      <c r="N86" s="7"/>
      <c r="O86" s="7"/>
      <c r="P86" s="7"/>
      <c r="Q86" s="7"/>
    </row>
    <row r="87" spans="1:24" s="15" customFormat="1" ht="28.5" customHeight="1">
      <c r="A87" s="22"/>
      <c r="B87" s="351" t="s">
        <v>129</v>
      </c>
      <c r="C87" s="348"/>
      <c r="D87" s="348"/>
      <c r="E87" s="348"/>
      <c r="F87" s="111"/>
      <c r="G87" s="215" t="str">
        <f>IF(F87&gt;F86,"Requested subsidy above maximum", "" )</f>
        <v/>
      </c>
      <c r="J87" s="36"/>
    </row>
    <row r="88" spans="1:24" s="15" customFormat="1" ht="36" customHeight="1">
      <c r="A88" s="22"/>
      <c r="E88" s="16"/>
      <c r="G88" s="16"/>
      <c r="H88" s="97"/>
      <c r="J88" s="36"/>
    </row>
    <row r="89" spans="1:24" s="15" customFormat="1" ht="29.25" customHeight="1">
      <c r="A89" s="23" t="s">
        <v>75</v>
      </c>
      <c r="B89" s="109" t="s">
        <v>76</v>
      </c>
      <c r="C89" s="7"/>
      <c r="D89" s="7"/>
      <c r="E89" s="10"/>
      <c r="F89" s="7"/>
      <c r="G89" s="20"/>
      <c r="H89" s="104"/>
      <c r="J89" s="36"/>
    </row>
    <row r="90" spans="1:24" s="15" customFormat="1" ht="29.25" customHeight="1">
      <c r="A90" s="23"/>
      <c r="B90" s="347" t="s">
        <v>127</v>
      </c>
      <c r="C90" s="348"/>
      <c r="D90" s="348"/>
      <c r="E90" s="348"/>
      <c r="F90" s="197">
        <f>F80-F87</f>
        <v>0</v>
      </c>
      <c r="H90" s="12"/>
      <c r="J90" s="36"/>
    </row>
    <row r="91" spans="1:24" s="15" customFormat="1" ht="29.25" customHeight="1">
      <c r="A91" s="23"/>
      <c r="B91" s="347" t="s">
        <v>123</v>
      </c>
      <c r="C91" s="348"/>
      <c r="D91" s="348"/>
      <c r="E91" s="348"/>
      <c r="F91" s="197">
        <f>F85</f>
        <v>0</v>
      </c>
      <c r="H91" s="12"/>
      <c r="J91" s="36"/>
    </row>
    <row r="92" spans="1:24" s="15" customFormat="1" ht="29.25" customHeight="1">
      <c r="A92" s="23"/>
      <c r="B92" s="352" t="s">
        <v>124</v>
      </c>
      <c r="C92" s="353"/>
      <c r="D92" s="353"/>
      <c r="E92" s="354"/>
      <c r="F92" s="197">
        <f>F81</f>
        <v>0</v>
      </c>
      <c r="H92" s="12"/>
      <c r="J92" s="36"/>
    </row>
    <row r="93" spans="1:24" s="15" customFormat="1" ht="29.25" customHeight="1">
      <c r="A93" s="23"/>
      <c r="B93" s="351" t="s">
        <v>125</v>
      </c>
      <c r="C93" s="348"/>
      <c r="D93" s="348"/>
      <c r="E93" s="348"/>
      <c r="F93" s="197">
        <f>H23+J50</f>
        <v>0</v>
      </c>
      <c r="H93" s="12"/>
      <c r="J93" s="36"/>
    </row>
    <row r="94" spans="1:24" s="15" customFormat="1" ht="29.25" customHeight="1">
      <c r="A94" s="23"/>
      <c r="B94" s="355" t="s">
        <v>122</v>
      </c>
      <c r="C94" s="356"/>
      <c r="D94" s="356"/>
      <c r="E94" s="357"/>
      <c r="F94" s="203">
        <f>F90-F91-F92-F93</f>
        <v>0</v>
      </c>
      <c r="H94" s="12"/>
      <c r="J94" s="36"/>
    </row>
    <row r="95" spans="1:24" s="15" customFormat="1" ht="100.5" customHeight="1">
      <c r="A95" s="22"/>
      <c r="B95" s="345" t="str">
        <f>IF( F94&gt;0, "To substantiate your ability to pay this own contribution from working capital, please attach the most recent financial statement to your subsidy application.
The balance sheet and profit and loss account should be in English or Dutch","")</f>
        <v/>
      </c>
      <c r="C95" s="346"/>
      <c r="D95" s="346"/>
      <c r="E95" s="346"/>
      <c r="G95" s="16"/>
      <c r="H95" s="12"/>
      <c r="J95" s="36"/>
      <c r="R95" s="1"/>
      <c r="S95" s="1"/>
      <c r="T95" s="1"/>
      <c r="U95" s="1"/>
      <c r="V95" s="1"/>
      <c r="W95" s="1"/>
      <c r="X95" s="1"/>
    </row>
    <row r="96" spans="1:24" s="15" customFormat="1" ht="100.5" customHeight="1">
      <c r="A96" s="22"/>
      <c r="E96" s="16"/>
      <c r="G96" s="16"/>
      <c r="H96" s="12"/>
      <c r="J96" s="36"/>
      <c r="R96" s="1"/>
      <c r="S96" s="1"/>
      <c r="T96" s="1"/>
      <c r="U96" s="1"/>
      <c r="V96" s="1"/>
      <c r="W96" s="1"/>
      <c r="X96" s="1"/>
    </row>
    <row r="97" spans="1:24" s="15" customFormat="1" ht="100.5" customHeight="1">
      <c r="A97" s="22"/>
      <c r="E97" s="16"/>
      <c r="G97" s="16"/>
      <c r="H97" s="12"/>
      <c r="J97" s="36"/>
      <c r="R97" s="1"/>
      <c r="S97" s="1"/>
      <c r="T97" s="1"/>
      <c r="U97" s="1"/>
      <c r="V97" s="1"/>
      <c r="W97" s="1"/>
      <c r="X97" s="1"/>
    </row>
    <row r="98" spans="1:24" s="15" customFormat="1" ht="100.5" customHeight="1">
      <c r="A98" s="22"/>
      <c r="E98" s="16"/>
      <c r="G98" s="16"/>
      <c r="H98" s="12"/>
      <c r="J98" s="36"/>
      <c r="R98" s="1"/>
      <c r="S98" s="1"/>
      <c r="T98" s="1"/>
      <c r="U98" s="1"/>
      <c r="V98" s="1"/>
      <c r="W98" s="1"/>
      <c r="X98" s="1"/>
    </row>
    <row r="99" spans="1:24" s="15" customFormat="1" ht="100.5" customHeight="1">
      <c r="A99" s="22"/>
      <c r="E99" s="16"/>
      <c r="G99" s="16"/>
      <c r="H99" s="12"/>
      <c r="J99" s="36"/>
      <c r="R99" s="1"/>
      <c r="S99" s="1"/>
      <c r="T99" s="1"/>
      <c r="U99" s="1"/>
      <c r="V99" s="1"/>
      <c r="W99" s="1"/>
      <c r="X99" s="1"/>
    </row>
    <row r="100" spans="1:24" s="15" customFormat="1" ht="100.5" customHeight="1">
      <c r="A100" s="22"/>
      <c r="E100" s="16"/>
      <c r="G100" s="16"/>
      <c r="H100" s="12"/>
      <c r="J100" s="36"/>
      <c r="R100" s="1"/>
      <c r="S100" s="1"/>
      <c r="T100" s="1"/>
      <c r="U100" s="1"/>
      <c r="V100" s="1"/>
      <c r="W100" s="1"/>
      <c r="X100" s="1"/>
    </row>
    <row r="101" spans="1:24" s="15" customFormat="1" ht="100.5" customHeight="1">
      <c r="A101" s="22"/>
      <c r="E101" s="16"/>
      <c r="G101" s="16"/>
      <c r="H101" s="12"/>
      <c r="J101" s="36"/>
      <c r="R101" s="1"/>
      <c r="S101" s="1"/>
      <c r="T101" s="1"/>
      <c r="U101" s="1"/>
      <c r="V101" s="1"/>
      <c r="W101" s="1"/>
      <c r="X101" s="1"/>
    </row>
    <row r="102" spans="1:24" s="15" customFormat="1" ht="100.5" customHeight="1">
      <c r="A102" s="22"/>
      <c r="E102" s="16"/>
      <c r="G102" s="16"/>
      <c r="H102" s="12"/>
      <c r="J102" s="36"/>
      <c r="R102" s="1"/>
      <c r="S102" s="1"/>
      <c r="T102" s="1"/>
      <c r="U102" s="1"/>
      <c r="V102" s="1"/>
      <c r="W102" s="1"/>
      <c r="X102" s="1"/>
    </row>
    <row r="103" spans="1:24" s="15" customFormat="1" ht="100.5" customHeight="1">
      <c r="A103" s="22"/>
      <c r="E103" s="16"/>
      <c r="G103" s="16"/>
      <c r="H103" s="12"/>
      <c r="J103" s="36"/>
      <c r="R103" s="1"/>
      <c r="S103" s="1"/>
      <c r="T103" s="1"/>
      <c r="U103" s="1"/>
      <c r="V103" s="1"/>
      <c r="W103" s="1"/>
      <c r="X103" s="1"/>
    </row>
    <row r="104" spans="1:24" s="15" customFormat="1" ht="15.6" customHeight="1">
      <c r="A104" s="22"/>
      <c r="E104" s="16"/>
      <c r="G104" s="16"/>
      <c r="H104" s="12"/>
      <c r="J104" s="36"/>
      <c r="R104" s="1"/>
      <c r="S104" s="1"/>
      <c r="T104" s="1"/>
      <c r="U104" s="1"/>
      <c r="V104" s="1"/>
      <c r="W104" s="1"/>
      <c r="X104" s="1"/>
    </row>
    <row r="105" spans="1:24" s="15" customFormat="1" ht="15.6" customHeight="1">
      <c r="A105" s="22"/>
      <c r="E105" s="16"/>
      <c r="G105" s="16"/>
      <c r="H105" s="12"/>
      <c r="J105" s="36"/>
      <c r="R105" s="1"/>
      <c r="S105" s="1"/>
      <c r="T105" s="1"/>
      <c r="U105" s="1"/>
      <c r="V105" s="1"/>
      <c r="W105" s="1"/>
      <c r="X105" s="1"/>
    </row>
    <row r="106" spans="1:24" s="15" customFormat="1" ht="15.6" customHeight="1">
      <c r="A106" s="22"/>
      <c r="E106" s="16"/>
      <c r="G106" s="16"/>
      <c r="H106" s="12"/>
      <c r="J106" s="36"/>
      <c r="R106" s="1"/>
      <c r="S106" s="1"/>
      <c r="T106" s="1"/>
      <c r="U106" s="1"/>
      <c r="V106" s="1"/>
      <c r="W106" s="1"/>
      <c r="X106" s="1"/>
    </row>
    <row r="107" spans="1:24" s="15" customFormat="1" ht="15.6" customHeight="1">
      <c r="A107" s="22"/>
      <c r="E107" s="16"/>
      <c r="G107" s="16"/>
      <c r="H107" s="12"/>
      <c r="J107" s="36"/>
      <c r="R107" s="1"/>
      <c r="S107" s="1"/>
      <c r="T107" s="1"/>
      <c r="U107" s="1"/>
      <c r="V107" s="1"/>
      <c r="W107" s="1"/>
      <c r="X107" s="1"/>
    </row>
    <row r="108" spans="1:24" s="15" customFormat="1" ht="15.6" customHeight="1">
      <c r="A108" s="22"/>
      <c r="E108" s="16"/>
      <c r="G108" s="16"/>
      <c r="H108" s="12"/>
      <c r="J108" s="36"/>
      <c r="R108" s="1"/>
      <c r="S108" s="1"/>
      <c r="T108" s="1"/>
      <c r="U108" s="1"/>
      <c r="V108" s="1"/>
      <c r="W108" s="1"/>
      <c r="X108" s="1"/>
    </row>
    <row r="109" spans="1:24" s="15" customFormat="1" ht="15.6" customHeight="1">
      <c r="A109" s="22"/>
      <c r="E109" s="16"/>
      <c r="G109" s="16"/>
      <c r="H109" s="12"/>
      <c r="J109" s="36"/>
      <c r="R109" s="1"/>
      <c r="S109" s="1"/>
      <c r="T109" s="1"/>
      <c r="U109" s="1"/>
      <c r="V109" s="1"/>
      <c r="W109" s="1"/>
      <c r="X109" s="1"/>
    </row>
  </sheetData>
  <sheetProtection algorithmName="SHA-512" hashValue="+bQVGFrc8szPOp/W5J6eYiNjQyIL7LAE2tlzT/biyqbdy/mHtahsR9GBVVs9/WDky+BvWp7pXROxs1UGk9fufA==" saltValue="FSssWAylKLptMVqupf275Q==" spinCount="100000" sheet="1" selectLockedCells="1"/>
  <mergeCells count="36">
    <mergeCell ref="B31:C31"/>
    <mergeCell ref="C3:E3"/>
    <mergeCell ref="C4:E4"/>
    <mergeCell ref="C5:E5"/>
    <mergeCell ref="C6:E6"/>
    <mergeCell ref="C7:E7"/>
    <mergeCell ref="B9:F9"/>
    <mergeCell ref="B26:C26"/>
    <mergeCell ref="B27:C27"/>
    <mergeCell ref="B28:C28"/>
    <mergeCell ref="B29:C29"/>
    <mergeCell ref="B30:C30"/>
    <mergeCell ref="B75:C75"/>
    <mergeCell ref="B32:C32"/>
    <mergeCell ref="B33:C33"/>
    <mergeCell ref="B34:C34"/>
    <mergeCell ref="B67:C67"/>
    <mergeCell ref="B68:C68"/>
    <mergeCell ref="B69:C69"/>
    <mergeCell ref="B70:C70"/>
    <mergeCell ref="B71:C71"/>
    <mergeCell ref="B72:C72"/>
    <mergeCell ref="B73:C73"/>
    <mergeCell ref="B74:C74"/>
    <mergeCell ref="B95:E95"/>
    <mergeCell ref="B80:E80"/>
    <mergeCell ref="B82:E82"/>
    <mergeCell ref="B83:E83"/>
    <mergeCell ref="B84:E84"/>
    <mergeCell ref="B86:E86"/>
    <mergeCell ref="B87:E87"/>
    <mergeCell ref="B90:E90"/>
    <mergeCell ref="B91:E91"/>
    <mergeCell ref="B92:E92"/>
    <mergeCell ref="B93:E93"/>
    <mergeCell ref="B94:E94"/>
  </mergeCells>
  <conditionalFormatting sqref="B9">
    <cfRule type="cellIs" dxfId="42" priority="9" stopIfTrue="1" operator="equal">
      <formula>"Kies eerst uw systematiek voor de berekening van de subsidiabele kosten"</formula>
    </cfRule>
  </conditionalFormatting>
  <conditionalFormatting sqref="D11:D19">
    <cfRule type="cellIs" dxfId="41" priority="8" operator="equal">
      <formula>65</formula>
    </cfRule>
  </conditionalFormatting>
  <conditionalFormatting sqref="E22">
    <cfRule type="cellIs" dxfId="40" priority="10" stopIfTrue="1" operator="equal">
      <formula>"Opslag algemene kosten (50%)"</formula>
    </cfRule>
  </conditionalFormatting>
  <conditionalFormatting sqref="G22">
    <cfRule type="cellIs" dxfId="39" priority="3" stopIfTrue="1" operator="equal">
      <formula>"Opslag algemene kosten (50%)"</formula>
    </cfRule>
  </conditionalFormatting>
  <conditionalFormatting sqref="G11:H20">
    <cfRule type="containsText" dxfId="38" priority="6" operator="containsText" text="N/a">
      <formula>NOT(ISERROR(SEARCH("N/a",G11)))</formula>
    </cfRule>
  </conditionalFormatting>
  <conditionalFormatting sqref="H22">
    <cfRule type="containsText" dxfId="37" priority="1" operator="containsText" text="N/a">
      <formula>NOT(ISERROR(SEARCH("N/a",H22)))</formula>
    </cfRule>
  </conditionalFormatting>
  <conditionalFormatting sqref="H23">
    <cfRule type="cellIs" dxfId="36" priority="5" operator="greaterThan">
      <formula>0</formula>
    </cfRule>
  </conditionalFormatting>
  <conditionalFormatting sqref="J22">
    <cfRule type="containsText" dxfId="35" priority="2" operator="containsText" text="N/a">
      <formula>NOT(ISERROR(SEARCH("N/a",J22)))</formula>
    </cfRule>
  </conditionalFormatting>
  <conditionalFormatting sqref="J50">
    <cfRule type="cellIs" priority="4" operator="greaterThan">
      <formula>0</formula>
    </cfRule>
  </conditionalFormatting>
  <dataValidations count="2">
    <dataValidation allowBlank="1" showInputMessage="1" showErrorMessage="1" errorTitle="Incorrect input" error="Please choose between SME, research organisation or other." sqref="C6:E7" xr:uid="{A14207CE-76AD-4415-925B-808704514783}"/>
    <dataValidation type="list" allowBlank="1" showInputMessage="1" showErrorMessage="1" sqref="C40:C48" xr:uid="{D96A6297-747C-466F-9A3F-EECC86AC0DF4}">
      <formula1>"Existing equipment, Equipment purchased especially for this project"</formula1>
    </dataValidation>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CA72-FC7D-463C-A5F0-D97B35DF6C9C}">
  <sheetPr transitionEvaluation="1">
    <tabColor rgb="FFFDF3A5"/>
    <pageSetUpPr fitToPage="1"/>
  </sheetPr>
  <dimension ref="A1:X109"/>
  <sheetViews>
    <sheetView zoomScale="85" zoomScaleNormal="85" workbookViewId="0">
      <selection activeCell="B11" sqref="B11"/>
    </sheetView>
  </sheetViews>
  <sheetFormatPr defaultColWidth="10.875" defaultRowHeight="15.6" customHeight="1"/>
  <cols>
    <col min="1" max="1" width="4.75" style="22" customWidth="1"/>
    <col min="2" max="2" width="47.75" style="1" customWidth="1"/>
    <col min="3" max="3" width="25.5" style="1" customWidth="1"/>
    <col min="4" max="4" width="28.375" style="1" customWidth="1"/>
    <col min="5" max="5" width="23.875" style="105" customWidth="1"/>
    <col min="6" max="6" width="27" style="1" customWidth="1"/>
    <col min="7" max="7" width="27.625" style="105" customWidth="1"/>
    <col min="8" max="8" width="26.875" style="106" customWidth="1"/>
    <col min="9" max="9" width="35.5" style="15" customWidth="1"/>
    <col min="10" max="10" width="25.625" style="36" customWidth="1"/>
    <col min="11" max="11" width="28.75" style="15" customWidth="1"/>
    <col min="12" max="12" width="43" style="15" hidden="1" customWidth="1"/>
    <col min="13" max="17" width="43" style="15" customWidth="1"/>
    <col min="18" max="16384" width="10.875" style="1"/>
  </cols>
  <sheetData>
    <row r="1" spans="1:17" s="48" customFormat="1" ht="15.6" customHeight="1">
      <c r="A1" s="96"/>
      <c r="E1" s="80"/>
      <c r="G1" s="80"/>
      <c r="H1" s="97"/>
      <c r="J1" s="98"/>
    </row>
    <row r="2" spans="1:17" s="48" customFormat="1" ht="15.6" customHeight="1" thickBot="1">
      <c r="A2" s="96"/>
      <c r="E2" s="80"/>
      <c r="G2" s="80"/>
      <c r="H2" s="97"/>
      <c r="J2" s="98"/>
    </row>
    <row r="3" spans="1:17" ht="28.5" customHeight="1">
      <c r="B3" s="206" t="s">
        <v>17</v>
      </c>
      <c r="C3" s="375">
        <f>'Project and applicant details'!C3</f>
        <v>0</v>
      </c>
      <c r="D3" s="375"/>
      <c r="E3" s="376"/>
      <c r="F3" s="15"/>
      <c r="G3" s="16"/>
      <c r="H3" s="12"/>
    </row>
    <row r="4" spans="1:17" ht="28.5" customHeight="1">
      <c r="B4" s="207" t="s">
        <v>62</v>
      </c>
      <c r="C4" s="366">
        <f>'Project and applicant details'!C4</f>
        <v>0</v>
      </c>
      <c r="D4" s="367"/>
      <c r="E4" s="382"/>
      <c r="F4" s="15"/>
      <c r="G4" s="16"/>
      <c r="H4" s="12"/>
    </row>
    <row r="5" spans="1:17" ht="28.5" customHeight="1">
      <c r="B5" s="208" t="str">
        <f>'Project and applicant details'!B14</f>
        <v>Partner 4</v>
      </c>
      <c r="C5" s="369" t="str">
        <f>IF('Project and applicant details'!C14="","",'Project and applicant details'!C14)</f>
        <v/>
      </c>
      <c r="D5" s="369"/>
      <c r="E5" s="383"/>
      <c r="F5" s="15"/>
      <c r="G5" s="16"/>
      <c r="H5" s="12"/>
    </row>
    <row r="6" spans="1:17" s="2" customFormat="1" ht="28.5" customHeight="1">
      <c r="A6" s="23"/>
      <c r="B6" s="208" t="s">
        <v>70</v>
      </c>
      <c r="C6" s="377" t="str">
        <f>IF('Project and applicant details'!D14="","",'Project and applicant details'!D14)</f>
        <v/>
      </c>
      <c r="D6" s="365"/>
      <c r="E6" s="378"/>
      <c r="F6" s="7"/>
      <c r="G6" s="7"/>
      <c r="H6" s="7"/>
      <c r="I6" s="7"/>
      <c r="J6" s="7"/>
      <c r="K6" s="7"/>
      <c r="L6" s="7"/>
      <c r="M6" s="79"/>
    </row>
    <row r="7" spans="1:17" s="7" customFormat="1" ht="39.75" customHeight="1" thickBot="1">
      <c r="A7" s="23"/>
      <c r="B7" s="209" t="s">
        <v>69</v>
      </c>
      <c r="C7" s="377" t="str">
        <f>IF('Project and applicant details'!E14="","",'Project and applicant details'!E14)</f>
        <v/>
      </c>
      <c r="D7" s="365"/>
      <c r="E7" s="378"/>
      <c r="F7" s="11"/>
      <c r="G7" s="9"/>
      <c r="H7" s="12"/>
      <c r="J7" s="13"/>
    </row>
    <row r="8" spans="1:17" ht="45" customHeight="1">
      <c r="B8" s="15"/>
      <c r="C8" s="15"/>
      <c r="D8" s="15"/>
      <c r="E8" s="16"/>
      <c r="F8" s="15"/>
      <c r="G8" s="16"/>
      <c r="H8" s="12"/>
    </row>
    <row r="9" spans="1:17" ht="18.75" customHeight="1">
      <c r="A9" s="23" t="s">
        <v>0</v>
      </c>
      <c r="B9" s="373" t="s">
        <v>67</v>
      </c>
      <c r="C9" s="373"/>
      <c r="D9" s="373"/>
      <c r="E9" s="373"/>
      <c r="F9" s="373"/>
      <c r="G9" s="15"/>
      <c r="H9" s="12"/>
    </row>
    <row r="10" spans="1:17" s="6" customFormat="1" ht="25.5">
      <c r="A10" s="23"/>
      <c r="B10" s="198" t="str">
        <f>IF($C$7="", "Employee
Please complete a separate line per employee.",IF($C$7="Integral cost system (with granted permission RVO)","Employee and 'tariefonderscheid' conform IKS
Please complete a separate line per employee. ",IF($C$7="Direct payroll costs plus fixed mark-up (50%)","Employee
Please complete a separate line per employee.","Employee
Please complete a separate line per employee.")))</f>
        <v>Employee
Please complete a separate line per employee.</v>
      </c>
      <c r="C10" s="82" t="s">
        <v>18</v>
      </c>
      <c r="D10" s="122" t="str">
        <f>IF(C7="", "Hourly rate",IF(C7="Integral cost system (with granted permission RVO)","Hourly rate conform IKS",IF(C7="Direct payroll costs plus fixed mark-up (50%)","Hourly rate based on direct payroll costs","Fixed hourly rate of EUR 65")))</f>
        <v>Hourly rate</v>
      </c>
      <c r="E10" s="83" t="s">
        <v>126</v>
      </c>
      <c r="F10" s="187" t="s">
        <v>83</v>
      </c>
      <c r="G10" s="188" t="str">
        <f>IF($B10="","",IF($C$7="Fixed hourly rate system (fixed hourly rate of EUR 65) ","Actual hourly rate (for calculation of in-kind contribution)","Not relevant to the current chosen personnel cost system"))</f>
        <v>Not relevant to the current chosen personnel cost system</v>
      </c>
      <c r="H10" s="188" t="str">
        <f>IF($B10="","",IF($C$7="Fixed hourly rate system (fixed hourly rate of EUR 65) ","In-kind contribution from personnel costs","Not relevant to the current chosen personnel cost system"))</f>
        <v>Not relevant to the current chosen personnel cost system</v>
      </c>
      <c r="I10" s="17"/>
      <c r="J10" s="37"/>
      <c r="K10" s="17"/>
      <c r="L10" s="17"/>
      <c r="M10" s="17"/>
      <c r="N10" s="17"/>
      <c r="O10" s="17"/>
      <c r="P10" s="17"/>
      <c r="Q10" s="17"/>
    </row>
    <row r="11" spans="1:17" ht="15.6" customHeight="1">
      <c r="B11" s="134"/>
      <c r="C11" s="135"/>
      <c r="D11" s="111" t="str">
        <f t="shared" ref="D11:D19" si="0">IF($B11="","",IF($C$7="Fixed hourly rate system (fixed hourly rate of EUR 65) ",65,""))</f>
        <v/>
      </c>
      <c r="E11" s="94"/>
      <c r="F11" s="197">
        <f t="shared" ref="F11:F19" si="1">$D11*E11</f>
        <v>0</v>
      </c>
      <c r="G11" s="111" t="str">
        <f t="shared" ref="G11:G20" si="2">IF($G$10="Not relevant to the current chosen personnel cost system","N/a","")</f>
        <v>N/a</v>
      </c>
      <c r="H11" s="197" t="str">
        <f t="shared" ref="H11:H20" si="3">IF($G$10="Not relevant to the current chosen personnel cost system","N/a",$L11)</f>
        <v>N/a</v>
      </c>
      <c r="I11" s="211" t="str">
        <f>IF(OR(AND($C4="Feasibility study",$E11&gt;2000),AND($C4="Pilot project",$E11&gt;4000)),"Please note: implausible number of hours given the duration of the project. Check whether the number of hours entered is correct.","")</f>
        <v/>
      </c>
      <c r="L11" s="15">
        <f>IF(OR($G11="",($D11-$G11)*$E11&lt;0),0,($D11-$G11)*$E11)</f>
        <v>0</v>
      </c>
    </row>
    <row r="12" spans="1:17" ht="15.6" customHeight="1">
      <c r="B12" s="134"/>
      <c r="C12" s="135"/>
      <c r="D12" s="111" t="str">
        <f t="shared" si="0"/>
        <v/>
      </c>
      <c r="E12" s="94"/>
      <c r="F12" s="197">
        <f t="shared" si="1"/>
        <v>0</v>
      </c>
      <c r="G12" s="111" t="str">
        <f t="shared" si="2"/>
        <v>N/a</v>
      </c>
      <c r="H12" s="197" t="str">
        <f t="shared" si="3"/>
        <v>N/a</v>
      </c>
      <c r="I12" s="211" t="str">
        <f t="shared" ref="I12:I20" si="4">IF(OR(AND($C5="Feasibility study",$E12&gt;2000),AND($C5="Pilot project",$E12&gt;4000)),"Please note: implausible number of hours given the duration of the project. Check whether the number of hours entered is correct.","")</f>
        <v/>
      </c>
      <c r="L12" s="15">
        <f t="shared" ref="L12:L20" si="5">IF(OR($G12="",($D12-$G12)*$E12&lt;0),0,($D12-$G12)*$E12)</f>
        <v>0</v>
      </c>
    </row>
    <row r="13" spans="1:17" ht="15.6" customHeight="1">
      <c r="B13" s="134"/>
      <c r="C13" s="135"/>
      <c r="D13" s="111" t="str">
        <f t="shared" si="0"/>
        <v/>
      </c>
      <c r="E13" s="94"/>
      <c r="F13" s="197">
        <f t="shared" si="1"/>
        <v>0</v>
      </c>
      <c r="G13" s="111" t="str">
        <f t="shared" si="2"/>
        <v>N/a</v>
      </c>
      <c r="H13" s="197" t="str">
        <f t="shared" si="3"/>
        <v>N/a</v>
      </c>
      <c r="I13" s="211" t="str">
        <f t="shared" si="4"/>
        <v/>
      </c>
      <c r="L13" s="15">
        <f t="shared" si="5"/>
        <v>0</v>
      </c>
    </row>
    <row r="14" spans="1:17" ht="15.6" customHeight="1">
      <c r="B14" s="134"/>
      <c r="C14" s="135"/>
      <c r="D14" s="111" t="str">
        <f t="shared" si="0"/>
        <v/>
      </c>
      <c r="E14" s="94"/>
      <c r="F14" s="197">
        <f t="shared" si="1"/>
        <v>0</v>
      </c>
      <c r="G14" s="111" t="str">
        <f t="shared" si="2"/>
        <v>N/a</v>
      </c>
      <c r="H14" s="197" t="str">
        <f t="shared" si="3"/>
        <v>N/a</v>
      </c>
      <c r="I14" s="211" t="str">
        <f t="shared" si="4"/>
        <v/>
      </c>
      <c r="L14" s="15">
        <f t="shared" si="5"/>
        <v>0</v>
      </c>
    </row>
    <row r="15" spans="1:17" ht="15.6" customHeight="1">
      <c r="B15" s="134"/>
      <c r="C15" s="135"/>
      <c r="D15" s="111" t="str">
        <f t="shared" si="0"/>
        <v/>
      </c>
      <c r="E15" s="94"/>
      <c r="F15" s="197">
        <f t="shared" si="1"/>
        <v>0</v>
      </c>
      <c r="G15" s="111" t="str">
        <f t="shared" si="2"/>
        <v>N/a</v>
      </c>
      <c r="H15" s="197" t="str">
        <f t="shared" si="3"/>
        <v>N/a</v>
      </c>
      <c r="I15" s="211" t="str">
        <f t="shared" si="4"/>
        <v/>
      </c>
      <c r="L15" s="15">
        <f t="shared" si="5"/>
        <v>0</v>
      </c>
    </row>
    <row r="16" spans="1:17" ht="15.6" customHeight="1">
      <c r="B16" s="134"/>
      <c r="C16" s="135"/>
      <c r="D16" s="111" t="str">
        <f t="shared" si="0"/>
        <v/>
      </c>
      <c r="E16" s="94"/>
      <c r="F16" s="197">
        <f t="shared" si="1"/>
        <v>0</v>
      </c>
      <c r="G16" s="111" t="str">
        <f t="shared" si="2"/>
        <v>N/a</v>
      </c>
      <c r="H16" s="197" t="str">
        <f t="shared" si="3"/>
        <v>N/a</v>
      </c>
      <c r="I16" s="211" t="str">
        <f t="shared" si="4"/>
        <v/>
      </c>
      <c r="L16" s="15">
        <f t="shared" si="5"/>
        <v>0</v>
      </c>
    </row>
    <row r="17" spans="1:17" ht="15.6" customHeight="1">
      <c r="B17" s="134"/>
      <c r="C17" s="135"/>
      <c r="D17" s="111" t="str">
        <f t="shared" si="0"/>
        <v/>
      </c>
      <c r="E17" s="94"/>
      <c r="F17" s="197">
        <f t="shared" si="1"/>
        <v>0</v>
      </c>
      <c r="G17" s="111" t="str">
        <f t="shared" si="2"/>
        <v>N/a</v>
      </c>
      <c r="H17" s="197" t="str">
        <f t="shared" si="3"/>
        <v>N/a</v>
      </c>
      <c r="I17" s="211" t="str">
        <f t="shared" si="4"/>
        <v/>
      </c>
      <c r="L17" s="15">
        <f t="shared" si="5"/>
        <v>0</v>
      </c>
    </row>
    <row r="18" spans="1:17" ht="15.6" customHeight="1">
      <c r="B18" s="134"/>
      <c r="C18" s="135"/>
      <c r="D18" s="111" t="str">
        <f t="shared" si="0"/>
        <v/>
      </c>
      <c r="E18" s="94"/>
      <c r="F18" s="197">
        <f t="shared" si="1"/>
        <v>0</v>
      </c>
      <c r="G18" s="111" t="str">
        <f t="shared" si="2"/>
        <v>N/a</v>
      </c>
      <c r="H18" s="197" t="str">
        <f t="shared" si="3"/>
        <v>N/a</v>
      </c>
      <c r="I18" s="211" t="str">
        <f t="shared" si="4"/>
        <v/>
      </c>
      <c r="L18" s="15">
        <f t="shared" si="5"/>
        <v>0</v>
      </c>
    </row>
    <row r="19" spans="1:17" ht="15.6" customHeight="1">
      <c r="B19" s="134"/>
      <c r="C19" s="135"/>
      <c r="D19" s="111" t="str">
        <f t="shared" si="0"/>
        <v/>
      </c>
      <c r="E19" s="94"/>
      <c r="F19" s="197">
        <f t="shared" si="1"/>
        <v>0</v>
      </c>
      <c r="G19" s="111" t="str">
        <f t="shared" si="2"/>
        <v>N/a</v>
      </c>
      <c r="H19" s="197" t="str">
        <f t="shared" si="3"/>
        <v>N/a</v>
      </c>
      <c r="I19" s="211" t="str">
        <f t="shared" si="4"/>
        <v/>
      </c>
      <c r="J19" s="98"/>
      <c r="L19" s="15">
        <f t="shared" si="5"/>
        <v>0</v>
      </c>
    </row>
    <row r="20" spans="1:17" ht="15.6" customHeight="1">
      <c r="B20" s="15"/>
      <c r="C20" s="15"/>
      <c r="D20" s="41"/>
      <c r="E20" s="112" t="s">
        <v>19</v>
      </c>
      <c r="F20" s="197">
        <f>SUM(F11:F19)</f>
        <v>0</v>
      </c>
      <c r="G20" s="111" t="str">
        <f t="shared" si="2"/>
        <v>N/a</v>
      </c>
      <c r="H20" s="197" t="str">
        <f t="shared" si="3"/>
        <v>N/a</v>
      </c>
      <c r="I20" s="211" t="str">
        <f t="shared" si="4"/>
        <v/>
      </c>
      <c r="J20" s="98"/>
      <c r="L20" s="15">
        <f t="shared" si="5"/>
        <v>0</v>
      </c>
    </row>
    <row r="21" spans="1:17" s="2" customFormat="1" ht="15.6" customHeight="1">
      <c r="A21" s="23"/>
      <c r="B21" s="7"/>
      <c r="C21" s="7"/>
      <c r="D21" s="28"/>
      <c r="E21" s="28"/>
      <c r="F21" s="20"/>
      <c r="H21" s="12"/>
      <c r="I21" s="7"/>
      <c r="J21" s="119"/>
      <c r="L21" s="7"/>
      <c r="M21" s="7"/>
      <c r="N21" s="7"/>
      <c r="O21" s="7"/>
      <c r="P21" s="7"/>
      <c r="Q21" s="7"/>
    </row>
    <row r="22" spans="1:17" ht="53.25" customHeight="1">
      <c r="B22" s="7"/>
      <c r="C22" s="7"/>
      <c r="D22" s="15"/>
      <c r="E22" s="205" t="str">
        <f>IF(C7="Direct payroll costs plus fixed mark-up (50%)","Standard mark-up direct payroll costs (50%)","Mark-up not relevant to the current chosen personnel cost system")</f>
        <v>Mark-up not relevant to the current chosen personnel cost system</v>
      </c>
      <c r="F22" s="204" t="str">
        <f>IF($C7="Fixed hourly rate system",0,(IF($C7="integral cost system",0,(IF($C7="Direct payroll costs plus fixed mark-up (50%)",F20*0.5,"0")))))</f>
        <v>0</v>
      </c>
      <c r="G22" s="205" t="str">
        <f>IF(C7="Direct payroll costs plus fixed mark-up (50%)", "Actual mark-up direct payroll costs (for calculation in-kind contribution) in EUR:","Not relevant to the current chosen personnel cost system")</f>
        <v>Not relevant to the current chosen personnel cost system</v>
      </c>
      <c r="H22" s="111" t="str">
        <f>IF($G$22="Not relevant to the current chosen personnel cost system","N/a","")</f>
        <v>N/a</v>
      </c>
      <c r="I22" s="189"/>
      <c r="J22" s="212"/>
      <c r="L22" s="15">
        <f>IF(OR($H22="",(F22-H22&lt;0)),0,F22-H22)</f>
        <v>0</v>
      </c>
    </row>
    <row r="23" spans="1:17" s="2" customFormat="1" ht="24.95" customHeight="1">
      <c r="A23" s="23"/>
      <c r="B23" s="7"/>
      <c r="C23" s="7"/>
      <c r="D23" s="10"/>
      <c r="E23" s="210" t="s">
        <v>20</v>
      </c>
      <c r="F23" s="203">
        <f>SUM(F11:F19,F22)</f>
        <v>0</v>
      </c>
      <c r="G23" s="21"/>
      <c r="H23" s="204" t="str">
        <f>IF($C7="Fixed hourly rate system (fixed hourly rate of EUR 65) ",SUM(H11:H20),IF(C7="Direct payroll costs plus fixed mark-up (50%)",L22,"N/a"))</f>
        <v>N/a</v>
      </c>
      <c r="I23" s="200" t="str">
        <f>IF(H23&gt;0,"In-kind contribution from personnel costs","")</f>
        <v/>
      </c>
      <c r="J23" s="79"/>
      <c r="K23" s="7"/>
      <c r="L23" s="7"/>
      <c r="M23" s="7"/>
      <c r="N23" s="7"/>
      <c r="O23" s="7"/>
      <c r="P23" s="7"/>
      <c r="Q23" s="7"/>
    </row>
    <row r="24" spans="1:17" s="7" customFormat="1" ht="45" customHeight="1">
      <c r="A24" s="23"/>
    </row>
    <row r="25" spans="1:17" s="2" customFormat="1" ht="24.95" customHeight="1">
      <c r="A25" s="23" t="s">
        <v>1</v>
      </c>
      <c r="B25" s="7" t="str">
        <f>IF(C7="Integral cost system (with granted permission RVO)","Project-specific costs (ex. VAT) of materials used (only if costs are not included in the IKS-rate)", "Projectspecific costs (ex. VAT) of materials used")</f>
        <v>Projectspecific costs (ex. VAT) of materials used</v>
      </c>
      <c r="C25" s="7"/>
      <c r="D25" s="7"/>
      <c r="E25" s="10"/>
      <c r="F25" s="7"/>
      <c r="G25" s="192"/>
      <c r="H25" s="21"/>
      <c r="I25" s="7"/>
      <c r="J25" s="13"/>
      <c r="K25" s="7"/>
      <c r="L25" s="7"/>
      <c r="M25" s="7"/>
      <c r="N25" s="7"/>
      <c r="O25" s="7"/>
      <c r="P25" s="7"/>
      <c r="Q25" s="7"/>
    </row>
    <row r="26" spans="1:17" s="6" customFormat="1" ht="12.75">
      <c r="A26" s="23"/>
      <c r="B26" s="362" t="s">
        <v>21</v>
      </c>
      <c r="C26" s="374"/>
      <c r="D26" s="84" t="s">
        <v>22</v>
      </c>
      <c r="E26" s="82" t="s">
        <v>23</v>
      </c>
      <c r="F26" s="107" t="s">
        <v>83</v>
      </c>
      <c r="G26" s="85"/>
      <c r="H26" s="12"/>
      <c r="I26" s="17"/>
      <c r="J26" s="37"/>
      <c r="K26" s="108"/>
      <c r="L26" s="17"/>
      <c r="M26" s="17"/>
      <c r="N26" s="17"/>
      <c r="O26" s="17"/>
      <c r="P26" s="17"/>
      <c r="Q26" s="17"/>
    </row>
    <row r="27" spans="1:17" ht="15.6" customHeight="1">
      <c r="A27" s="23"/>
      <c r="B27" s="360"/>
      <c r="C27" s="361"/>
      <c r="D27" s="111"/>
      <c r="E27" s="94"/>
      <c r="F27" s="197">
        <f t="shared" ref="F27:F34" si="6">D27*E27</f>
        <v>0</v>
      </c>
      <c r="G27" s="80"/>
      <c r="H27" s="113"/>
    </row>
    <row r="28" spans="1:17" ht="15.6" customHeight="1">
      <c r="A28" s="23"/>
      <c r="B28" s="360"/>
      <c r="C28" s="361"/>
      <c r="D28" s="111"/>
      <c r="E28" s="94"/>
      <c r="F28" s="197">
        <f t="shared" si="6"/>
        <v>0</v>
      </c>
      <c r="G28" s="80"/>
      <c r="H28" s="113"/>
    </row>
    <row r="29" spans="1:17" ht="15.6" customHeight="1">
      <c r="A29" s="23"/>
      <c r="B29" s="360"/>
      <c r="C29" s="361"/>
      <c r="D29" s="111"/>
      <c r="E29" s="94"/>
      <c r="F29" s="197">
        <f t="shared" si="6"/>
        <v>0</v>
      </c>
      <c r="G29" s="80"/>
      <c r="H29" s="113"/>
    </row>
    <row r="30" spans="1:17" ht="15.6" customHeight="1">
      <c r="A30" s="23"/>
      <c r="B30" s="360"/>
      <c r="C30" s="361"/>
      <c r="D30" s="111"/>
      <c r="E30" s="94"/>
      <c r="F30" s="197">
        <f t="shared" si="6"/>
        <v>0</v>
      </c>
      <c r="G30" s="80"/>
      <c r="H30" s="113"/>
    </row>
    <row r="31" spans="1:17" ht="15.6" customHeight="1">
      <c r="A31" s="23"/>
      <c r="B31" s="360"/>
      <c r="C31" s="361"/>
      <c r="D31" s="111"/>
      <c r="E31" s="94"/>
      <c r="F31" s="197">
        <f t="shared" si="6"/>
        <v>0</v>
      </c>
      <c r="G31" s="80"/>
      <c r="H31" s="113"/>
    </row>
    <row r="32" spans="1:17" ht="15.6" customHeight="1">
      <c r="A32" s="23"/>
      <c r="B32" s="360"/>
      <c r="C32" s="361"/>
      <c r="D32" s="111"/>
      <c r="E32" s="94"/>
      <c r="F32" s="197">
        <f t="shared" si="6"/>
        <v>0</v>
      </c>
      <c r="G32" s="80"/>
      <c r="H32" s="113"/>
    </row>
    <row r="33" spans="1:24" ht="15.6" customHeight="1">
      <c r="B33" s="360"/>
      <c r="C33" s="361"/>
      <c r="D33" s="111"/>
      <c r="E33" s="94"/>
      <c r="F33" s="197">
        <f t="shared" si="6"/>
        <v>0</v>
      </c>
      <c r="G33" s="80"/>
      <c r="H33" s="113"/>
    </row>
    <row r="34" spans="1:24" ht="15.6" customHeight="1">
      <c r="B34" s="360"/>
      <c r="C34" s="361"/>
      <c r="D34" s="111"/>
      <c r="E34" s="94"/>
      <c r="F34" s="197">
        <f t="shared" si="6"/>
        <v>0</v>
      </c>
      <c r="G34" s="80"/>
      <c r="H34" s="15"/>
    </row>
    <row r="35" spans="1:24" ht="24.95" customHeight="1">
      <c r="B35" s="15"/>
      <c r="C35" s="15"/>
      <c r="D35" s="29"/>
      <c r="E35" s="26"/>
      <c r="F35" s="26"/>
      <c r="G35" s="80"/>
      <c r="H35" s="114"/>
    </row>
    <row r="36" spans="1:24" s="2" customFormat="1" ht="24.95" customHeight="1">
      <c r="A36" s="23"/>
      <c r="B36" s="18"/>
      <c r="C36" s="18"/>
      <c r="D36" s="19"/>
      <c r="E36" s="210" t="s">
        <v>20</v>
      </c>
      <c r="F36" s="203">
        <f>SUM(F27:F34)</f>
        <v>0</v>
      </c>
      <c r="G36" s="79"/>
      <c r="H36" s="21"/>
      <c r="I36" s="7"/>
      <c r="J36" s="13"/>
      <c r="K36" s="7"/>
      <c r="L36" s="7"/>
      <c r="M36" s="7"/>
      <c r="N36" s="7"/>
      <c r="O36" s="7"/>
      <c r="P36" s="7"/>
      <c r="Q36" s="7"/>
    </row>
    <row r="37" spans="1:24" s="2" customFormat="1" ht="48" customHeight="1">
      <c r="A37" s="78"/>
      <c r="B37" s="79"/>
      <c r="C37" s="79"/>
      <c r="D37" s="79"/>
      <c r="E37" s="99"/>
      <c r="F37" s="79"/>
      <c r="G37" s="10"/>
      <c r="H37" s="12"/>
      <c r="I37" s="7"/>
      <c r="J37" s="13"/>
      <c r="K37" s="79"/>
      <c r="L37" s="79"/>
      <c r="M37" s="79"/>
      <c r="N37" s="79"/>
      <c r="O37" s="79"/>
      <c r="P37" s="79"/>
      <c r="Q37" s="79"/>
      <c r="R37" s="79"/>
      <c r="S37" s="79"/>
      <c r="T37" s="79"/>
      <c r="U37" s="79"/>
      <c r="V37" s="79"/>
    </row>
    <row r="38" spans="1:24" s="2" customFormat="1" ht="24.95" customHeight="1">
      <c r="A38" s="23" t="s">
        <v>2</v>
      </c>
      <c r="B38" s="109" t="s">
        <v>91</v>
      </c>
      <c r="C38" s="109"/>
      <c r="D38" s="100"/>
      <c r="E38" s="100"/>
      <c r="F38" s="100"/>
      <c r="G38" s="100"/>
      <c r="H38" s="100"/>
      <c r="I38" s="100"/>
      <c r="J38" s="100"/>
      <c r="K38" s="99"/>
      <c r="L38" s="99"/>
      <c r="M38" s="99"/>
      <c r="N38" s="99"/>
      <c r="O38" s="99"/>
      <c r="P38" s="99"/>
      <c r="Q38" s="79"/>
      <c r="R38" s="79"/>
      <c r="S38" s="79"/>
      <c r="T38" s="79"/>
      <c r="U38" s="79"/>
      <c r="V38" s="79"/>
    </row>
    <row r="39" spans="1:24" s="142" customFormat="1" ht="161.25" customHeight="1">
      <c r="A39" s="137"/>
      <c r="B39" s="138" t="s">
        <v>24</v>
      </c>
      <c r="C39" s="143" t="s">
        <v>104</v>
      </c>
      <c r="D39" s="139" t="s">
        <v>105</v>
      </c>
      <c r="E39" s="140" t="s">
        <v>106</v>
      </c>
      <c r="F39" s="140" t="s">
        <v>108</v>
      </c>
      <c r="G39" s="140" t="s">
        <v>109</v>
      </c>
      <c r="H39" s="144" t="s">
        <v>107</v>
      </c>
      <c r="I39" s="145" t="s">
        <v>83</v>
      </c>
      <c r="J39" s="194" t="s">
        <v>113</v>
      </c>
      <c r="K39" s="141"/>
      <c r="L39" s="141"/>
      <c r="M39" s="141"/>
      <c r="N39" s="141"/>
      <c r="O39" s="141"/>
      <c r="P39" s="141"/>
      <c r="Q39" s="141"/>
      <c r="R39" s="141"/>
      <c r="S39" s="141"/>
      <c r="T39" s="141"/>
      <c r="U39" s="141"/>
      <c r="V39" s="141"/>
      <c r="W39" s="141"/>
      <c r="X39" s="141"/>
    </row>
    <row r="40" spans="1:24" s="2" customFormat="1" ht="24.95" customHeight="1">
      <c r="A40" s="78"/>
      <c r="B40" s="115"/>
      <c r="C40" s="123"/>
      <c r="D40" s="116"/>
      <c r="E40" s="117"/>
      <c r="F40" s="117"/>
      <c r="G40" s="199">
        <f t="shared" ref="G40:G48" si="7">$E40-$F40</f>
        <v>0</v>
      </c>
      <c r="H40" s="118"/>
      <c r="I40" s="199">
        <f t="shared" ref="I40:I48" si="8">($E40-$G40)*$H40</f>
        <v>0</v>
      </c>
      <c r="J40" s="199">
        <f>IF($C40="Existing equipment",$I40*(100%-$F$83),"N/a")</f>
        <v>0</v>
      </c>
      <c r="K40" s="79"/>
      <c r="L40" s="126"/>
      <c r="M40" s="79"/>
      <c r="N40" s="79"/>
      <c r="O40" s="79"/>
      <c r="P40" s="79"/>
      <c r="Q40" s="79"/>
      <c r="R40" s="79"/>
      <c r="S40" s="79"/>
      <c r="T40" s="79"/>
      <c r="U40" s="79"/>
      <c r="V40" s="79"/>
      <c r="W40" s="79"/>
      <c r="X40" s="79"/>
    </row>
    <row r="41" spans="1:24" s="2" customFormat="1" ht="24.95" customHeight="1">
      <c r="A41" s="78"/>
      <c r="B41" s="115"/>
      <c r="C41" s="123"/>
      <c r="D41" s="116"/>
      <c r="E41" s="117"/>
      <c r="F41" s="117"/>
      <c r="G41" s="199">
        <f t="shared" si="7"/>
        <v>0</v>
      </c>
      <c r="H41" s="118"/>
      <c r="I41" s="199">
        <f t="shared" si="8"/>
        <v>0</v>
      </c>
      <c r="J41" s="199">
        <f t="shared" ref="J41:J48" si="9">IF($C41="Existing equipment",$I41*(100%-$F$83),"N/a")</f>
        <v>0</v>
      </c>
      <c r="K41" s="79"/>
      <c r="L41" s="126"/>
      <c r="M41" s="79"/>
      <c r="N41" s="79"/>
      <c r="O41" s="79"/>
      <c r="P41" s="79"/>
      <c r="Q41" s="79"/>
      <c r="R41" s="79"/>
      <c r="S41" s="79"/>
      <c r="T41" s="79"/>
      <c r="U41" s="79"/>
      <c r="V41" s="79"/>
      <c r="W41" s="79"/>
      <c r="X41" s="79"/>
    </row>
    <row r="42" spans="1:24" s="2" customFormat="1" ht="24.95" customHeight="1">
      <c r="A42" s="78"/>
      <c r="B42" s="115"/>
      <c r="C42" s="123"/>
      <c r="D42" s="116"/>
      <c r="E42" s="117"/>
      <c r="F42" s="117"/>
      <c r="G42" s="199">
        <f t="shared" si="7"/>
        <v>0</v>
      </c>
      <c r="H42" s="118"/>
      <c r="I42" s="199">
        <f t="shared" si="8"/>
        <v>0</v>
      </c>
      <c r="J42" s="199">
        <f t="shared" si="9"/>
        <v>0</v>
      </c>
      <c r="K42" s="79"/>
      <c r="L42" s="126"/>
      <c r="M42" s="79"/>
      <c r="N42" s="79"/>
      <c r="O42" s="79"/>
      <c r="P42" s="79"/>
      <c r="Q42" s="79"/>
      <c r="R42" s="79"/>
      <c r="S42" s="79"/>
      <c r="T42" s="79"/>
      <c r="U42" s="79"/>
      <c r="V42" s="79"/>
      <c r="W42" s="79"/>
      <c r="X42" s="79"/>
    </row>
    <row r="43" spans="1:24" s="2" customFormat="1" ht="24.95" customHeight="1">
      <c r="A43" s="78"/>
      <c r="B43" s="115"/>
      <c r="C43" s="123"/>
      <c r="D43" s="116"/>
      <c r="E43" s="117"/>
      <c r="F43" s="117"/>
      <c r="G43" s="199">
        <f t="shared" si="7"/>
        <v>0</v>
      </c>
      <c r="H43" s="118"/>
      <c r="I43" s="199">
        <f t="shared" si="8"/>
        <v>0</v>
      </c>
      <c r="J43" s="199">
        <f t="shared" si="9"/>
        <v>0</v>
      </c>
      <c r="K43" s="79"/>
      <c r="L43" s="126"/>
      <c r="M43" s="79"/>
      <c r="N43" s="79"/>
      <c r="O43" s="79"/>
      <c r="P43" s="79"/>
      <c r="Q43" s="79"/>
      <c r="R43" s="79"/>
      <c r="S43" s="79"/>
      <c r="T43" s="79"/>
      <c r="U43" s="79"/>
      <c r="V43" s="79"/>
      <c r="W43" s="79"/>
      <c r="X43" s="79"/>
    </row>
    <row r="44" spans="1:24" s="2" customFormat="1" ht="24.95" customHeight="1">
      <c r="A44" s="78"/>
      <c r="B44" s="115"/>
      <c r="C44" s="123"/>
      <c r="D44" s="116"/>
      <c r="E44" s="117"/>
      <c r="F44" s="117"/>
      <c r="G44" s="199">
        <f t="shared" si="7"/>
        <v>0</v>
      </c>
      <c r="H44" s="118"/>
      <c r="I44" s="199">
        <f t="shared" si="8"/>
        <v>0</v>
      </c>
      <c r="J44" s="199">
        <f t="shared" si="9"/>
        <v>0</v>
      </c>
      <c r="K44" s="79"/>
      <c r="L44" s="126"/>
      <c r="M44" s="79"/>
      <c r="N44" s="79"/>
      <c r="O44" s="79"/>
      <c r="P44" s="79"/>
      <c r="Q44" s="79"/>
      <c r="R44" s="79"/>
      <c r="S44" s="79"/>
      <c r="T44" s="79"/>
      <c r="U44" s="79"/>
      <c r="V44" s="79"/>
      <c r="W44" s="79"/>
      <c r="X44" s="79"/>
    </row>
    <row r="45" spans="1:24" s="2" customFormat="1" ht="24.95" customHeight="1">
      <c r="A45" s="78"/>
      <c r="B45" s="115"/>
      <c r="C45" s="123"/>
      <c r="D45" s="116"/>
      <c r="E45" s="117"/>
      <c r="F45" s="117"/>
      <c r="G45" s="199">
        <f t="shared" si="7"/>
        <v>0</v>
      </c>
      <c r="H45" s="118"/>
      <c r="I45" s="199">
        <f t="shared" si="8"/>
        <v>0</v>
      </c>
      <c r="J45" s="199">
        <f t="shared" si="9"/>
        <v>0</v>
      </c>
      <c r="K45" s="79"/>
      <c r="L45" s="126"/>
      <c r="M45" s="79"/>
      <c r="N45" s="79"/>
      <c r="O45" s="79"/>
      <c r="P45" s="79"/>
      <c r="Q45" s="79"/>
      <c r="R45" s="79"/>
      <c r="S45" s="79"/>
      <c r="T45" s="79"/>
      <c r="U45" s="79"/>
      <c r="V45" s="79"/>
      <c r="W45" s="79"/>
      <c r="X45" s="79"/>
    </row>
    <row r="46" spans="1:24" s="2" customFormat="1" ht="24.95" customHeight="1">
      <c r="A46" s="78"/>
      <c r="B46" s="115"/>
      <c r="C46" s="123"/>
      <c r="D46" s="116"/>
      <c r="E46" s="117"/>
      <c r="F46" s="117"/>
      <c r="G46" s="199">
        <f t="shared" si="7"/>
        <v>0</v>
      </c>
      <c r="H46" s="118"/>
      <c r="I46" s="199">
        <f t="shared" si="8"/>
        <v>0</v>
      </c>
      <c r="J46" s="199">
        <f t="shared" si="9"/>
        <v>0</v>
      </c>
      <c r="K46" s="79"/>
      <c r="L46" s="126"/>
      <c r="M46" s="79"/>
      <c r="N46" s="79"/>
      <c r="O46" s="79"/>
      <c r="P46" s="79"/>
      <c r="Q46" s="79"/>
      <c r="R46" s="79"/>
      <c r="S46" s="79"/>
      <c r="T46" s="79"/>
      <c r="U46" s="79"/>
      <c r="V46" s="79"/>
      <c r="W46" s="79"/>
      <c r="X46" s="79"/>
    </row>
    <row r="47" spans="1:24" s="2" customFormat="1" ht="24.95" customHeight="1">
      <c r="A47" s="78"/>
      <c r="B47" s="115"/>
      <c r="C47" s="123"/>
      <c r="D47" s="116"/>
      <c r="E47" s="117"/>
      <c r="F47" s="117"/>
      <c r="G47" s="199">
        <f t="shared" si="7"/>
        <v>0</v>
      </c>
      <c r="H47" s="118"/>
      <c r="I47" s="199">
        <f t="shared" si="8"/>
        <v>0</v>
      </c>
      <c r="J47" s="199">
        <f t="shared" si="9"/>
        <v>0</v>
      </c>
      <c r="K47" s="79"/>
      <c r="L47" s="126"/>
      <c r="M47" s="79"/>
      <c r="N47" s="79"/>
      <c r="O47" s="79"/>
      <c r="P47" s="79"/>
      <c r="Q47" s="79"/>
      <c r="R47" s="79"/>
      <c r="S47" s="79"/>
      <c r="T47" s="79"/>
      <c r="U47" s="79"/>
      <c r="V47" s="79"/>
      <c r="W47" s="79"/>
      <c r="X47" s="79"/>
    </row>
    <row r="48" spans="1:24" s="2" customFormat="1" ht="24.95" customHeight="1">
      <c r="A48" s="78"/>
      <c r="B48" s="115"/>
      <c r="C48" s="123"/>
      <c r="D48" s="116"/>
      <c r="E48" s="117"/>
      <c r="F48" s="117"/>
      <c r="G48" s="199">
        <f t="shared" si="7"/>
        <v>0</v>
      </c>
      <c r="H48" s="118"/>
      <c r="I48" s="199">
        <f t="shared" si="8"/>
        <v>0</v>
      </c>
      <c r="J48" s="199">
        <f t="shared" si="9"/>
        <v>0</v>
      </c>
      <c r="K48" s="79"/>
      <c r="L48" s="126"/>
      <c r="M48" s="79"/>
      <c r="N48" s="79"/>
      <c r="O48" s="79"/>
      <c r="P48" s="79"/>
      <c r="Q48" s="79"/>
      <c r="R48" s="79"/>
      <c r="S48" s="79"/>
      <c r="T48" s="79"/>
      <c r="U48" s="79"/>
      <c r="V48" s="79"/>
      <c r="W48" s="79"/>
      <c r="X48" s="79"/>
    </row>
    <row r="49" spans="1:24" s="2" customFormat="1" ht="24.95" customHeight="1">
      <c r="A49" s="78"/>
      <c r="B49" s="100"/>
      <c r="D49" s="100"/>
      <c r="E49" s="101"/>
      <c r="F49" s="39"/>
      <c r="G49" s="39"/>
      <c r="H49" s="39"/>
      <c r="I49" s="38"/>
      <c r="J49" s="79"/>
      <c r="K49" s="79"/>
      <c r="L49" s="48"/>
      <c r="M49" s="79"/>
      <c r="N49" s="79"/>
      <c r="O49" s="79"/>
      <c r="P49" s="79"/>
      <c r="Q49" s="79"/>
      <c r="R49" s="79"/>
      <c r="S49" s="79"/>
      <c r="T49" s="79"/>
      <c r="U49" s="79"/>
      <c r="V49" s="79"/>
      <c r="W49" s="79"/>
      <c r="X49" s="79"/>
    </row>
    <row r="50" spans="1:24" s="2" customFormat="1" ht="24.95" customHeight="1">
      <c r="A50" s="78"/>
      <c r="B50" s="100"/>
      <c r="C50" s="100"/>
      <c r="D50" s="100"/>
      <c r="E50" s="100"/>
      <c r="F50" s="15"/>
      <c r="G50" s="15"/>
      <c r="H50" s="210" t="s">
        <v>20</v>
      </c>
      <c r="I50" s="199">
        <f>SUM(I40:I48)</f>
        <v>0</v>
      </c>
      <c r="J50" s="199" t="str">
        <f>IF(SUM(J40:J48)=0,"N/a",SUM(J40:J48))</f>
        <v>N/a</v>
      </c>
      <c r="K50" s="200" t="str">
        <f>IF(J50&gt;0,"In-kind contribution from depreciation existing equipment","")</f>
        <v/>
      </c>
      <c r="L50" s="79"/>
      <c r="M50" s="79"/>
      <c r="N50" s="79"/>
      <c r="O50" s="79"/>
      <c r="P50" s="79"/>
      <c r="Q50" s="79"/>
      <c r="R50" s="79"/>
      <c r="S50" s="79"/>
      <c r="T50" s="79"/>
      <c r="U50" s="79"/>
      <c r="V50" s="79"/>
      <c r="W50" s="79"/>
      <c r="X50" s="79"/>
    </row>
    <row r="51" spans="1:24" s="2" customFormat="1" ht="24.95" customHeight="1">
      <c r="A51" s="23" t="s">
        <v>3</v>
      </c>
      <c r="B51" s="109" t="s">
        <v>257</v>
      </c>
      <c r="C51" s="109"/>
      <c r="D51" s="100"/>
      <c r="E51" s="100"/>
      <c r="F51" s="100"/>
      <c r="G51" s="100"/>
      <c r="H51" s="100"/>
      <c r="J51" s="79"/>
      <c r="K51" s="79"/>
      <c r="L51" s="79"/>
      <c r="M51" s="79"/>
      <c r="N51" s="79"/>
      <c r="O51" s="79"/>
      <c r="P51" s="79"/>
      <c r="Q51" s="79"/>
      <c r="R51" s="79"/>
      <c r="S51" s="79"/>
      <c r="T51" s="79"/>
      <c r="U51" s="79"/>
      <c r="V51" s="79"/>
      <c r="W51" s="79"/>
      <c r="X51" s="79"/>
    </row>
    <row r="52" spans="1:24" s="2" customFormat="1" ht="98.25" customHeight="1">
      <c r="A52" s="78"/>
      <c r="B52" s="81" t="s">
        <v>59</v>
      </c>
      <c r="C52" s="125" t="s">
        <v>116</v>
      </c>
      <c r="D52" s="195" t="s">
        <v>258</v>
      </c>
      <c r="E52" s="139" t="s">
        <v>114</v>
      </c>
      <c r="F52" s="139" t="s">
        <v>117</v>
      </c>
      <c r="G52" s="139" t="s">
        <v>119</v>
      </c>
      <c r="H52" s="139" t="s">
        <v>120</v>
      </c>
      <c r="I52" s="139" t="s">
        <v>121</v>
      </c>
      <c r="J52" s="125" t="s">
        <v>115</v>
      </c>
      <c r="K52" s="125" t="s">
        <v>118</v>
      </c>
      <c r="L52" s="196"/>
      <c r="M52" s="79"/>
      <c r="N52" s="79"/>
      <c r="O52" s="79"/>
      <c r="P52" s="79"/>
      <c r="Q52" s="79"/>
      <c r="R52" s="79"/>
      <c r="S52" s="79"/>
      <c r="T52" s="79"/>
      <c r="U52" s="79"/>
      <c r="V52" s="79"/>
      <c r="W52" s="79"/>
      <c r="X52" s="79"/>
    </row>
    <row r="53" spans="1:24" s="2" customFormat="1" ht="24.95" customHeight="1">
      <c r="A53" s="78"/>
      <c r="B53" s="213" t="s">
        <v>50</v>
      </c>
      <c r="C53" s="186"/>
      <c r="D53" s="127"/>
      <c r="E53" s="127"/>
      <c r="F53" s="293"/>
      <c r="G53" s="117"/>
      <c r="H53" s="117"/>
      <c r="I53" s="186"/>
      <c r="J53" s="115"/>
      <c r="K53" s="199">
        <f>$C53+($F53*$G53)+($F53*$H53)+$I53</f>
        <v>0</v>
      </c>
      <c r="L53" s="79"/>
      <c r="M53" s="79"/>
      <c r="N53" s="79"/>
      <c r="O53" s="79"/>
      <c r="P53" s="79"/>
      <c r="Q53" s="79"/>
      <c r="R53" s="79"/>
      <c r="S53" s="79"/>
      <c r="T53" s="79"/>
      <c r="U53" s="79"/>
      <c r="V53" s="79"/>
      <c r="W53" s="79"/>
      <c r="X53" s="79"/>
    </row>
    <row r="54" spans="1:24" s="2" customFormat="1" ht="24.95" customHeight="1">
      <c r="A54" s="78"/>
      <c r="B54" s="213" t="s">
        <v>51</v>
      </c>
      <c r="C54" s="186"/>
      <c r="D54" s="127"/>
      <c r="E54" s="127"/>
      <c r="F54" s="293"/>
      <c r="G54" s="117"/>
      <c r="H54" s="117"/>
      <c r="I54" s="186"/>
      <c r="J54" s="115"/>
      <c r="K54" s="199">
        <f t="shared" ref="K54:K61" si="10">$C54+($F54*$G54)+($F54*$H54)+$I54</f>
        <v>0</v>
      </c>
      <c r="L54" s="79"/>
      <c r="M54" s="79"/>
      <c r="N54" s="79"/>
      <c r="O54" s="79"/>
      <c r="P54" s="79"/>
      <c r="Q54" s="79"/>
      <c r="R54" s="79"/>
      <c r="S54" s="79"/>
      <c r="T54" s="79"/>
      <c r="U54" s="79"/>
      <c r="V54" s="79"/>
      <c r="W54" s="79"/>
      <c r="X54" s="79"/>
    </row>
    <row r="55" spans="1:24" s="2" customFormat="1" ht="24.95" customHeight="1">
      <c r="A55" s="78"/>
      <c r="B55" s="213" t="s">
        <v>52</v>
      </c>
      <c r="C55" s="186"/>
      <c r="D55" s="127"/>
      <c r="E55" s="127"/>
      <c r="F55" s="293"/>
      <c r="G55" s="117"/>
      <c r="H55" s="117"/>
      <c r="I55" s="186"/>
      <c r="J55" s="115"/>
      <c r="K55" s="199">
        <f t="shared" si="10"/>
        <v>0</v>
      </c>
      <c r="L55" s="79"/>
      <c r="M55" s="79"/>
      <c r="N55" s="79"/>
      <c r="O55" s="79"/>
      <c r="P55" s="79"/>
      <c r="Q55" s="79"/>
      <c r="R55" s="79"/>
      <c r="S55" s="79"/>
      <c r="T55" s="79"/>
      <c r="U55" s="79"/>
      <c r="V55" s="79"/>
      <c r="W55" s="79"/>
      <c r="X55" s="79"/>
    </row>
    <row r="56" spans="1:24" s="2" customFormat="1" ht="24.95" customHeight="1">
      <c r="A56" s="78"/>
      <c r="B56" s="213" t="s">
        <v>53</v>
      </c>
      <c r="C56" s="186"/>
      <c r="D56" s="127"/>
      <c r="E56" s="127"/>
      <c r="F56" s="293"/>
      <c r="G56" s="117"/>
      <c r="H56" s="117"/>
      <c r="I56" s="186"/>
      <c r="J56" s="115"/>
      <c r="K56" s="199">
        <f t="shared" si="10"/>
        <v>0</v>
      </c>
      <c r="L56" s="79"/>
      <c r="M56" s="79"/>
      <c r="N56" s="79"/>
      <c r="O56" s="79"/>
      <c r="P56" s="79"/>
      <c r="Q56" s="79"/>
      <c r="R56" s="79"/>
      <c r="S56" s="79"/>
      <c r="T56" s="79"/>
      <c r="U56" s="79"/>
      <c r="V56" s="79"/>
      <c r="W56" s="79"/>
      <c r="X56" s="79"/>
    </row>
    <row r="57" spans="1:24" s="2" customFormat="1" ht="24.95" customHeight="1">
      <c r="A57" s="78"/>
      <c r="B57" s="213" t="s">
        <v>54</v>
      </c>
      <c r="C57" s="186"/>
      <c r="D57" s="127"/>
      <c r="E57" s="127"/>
      <c r="F57" s="293"/>
      <c r="G57" s="117"/>
      <c r="H57" s="117"/>
      <c r="I57" s="186"/>
      <c r="J57" s="115"/>
      <c r="K57" s="199">
        <f t="shared" si="10"/>
        <v>0</v>
      </c>
      <c r="L57" s="79"/>
      <c r="M57" s="79"/>
      <c r="N57" s="79"/>
      <c r="O57" s="79"/>
      <c r="P57" s="79"/>
      <c r="Q57" s="79"/>
      <c r="R57" s="79"/>
      <c r="S57" s="79"/>
      <c r="T57" s="79"/>
      <c r="U57" s="79"/>
      <c r="V57" s="79"/>
      <c r="W57" s="79"/>
      <c r="X57" s="79"/>
    </row>
    <row r="58" spans="1:24" s="2" customFormat="1" ht="24.95" customHeight="1">
      <c r="A58" s="78"/>
      <c r="B58" s="213" t="s">
        <v>55</v>
      </c>
      <c r="C58" s="186"/>
      <c r="D58" s="127"/>
      <c r="E58" s="127"/>
      <c r="F58" s="293"/>
      <c r="G58" s="117"/>
      <c r="H58" s="117"/>
      <c r="I58" s="186"/>
      <c r="J58" s="115"/>
      <c r="K58" s="199">
        <f t="shared" si="10"/>
        <v>0</v>
      </c>
      <c r="L58" s="79"/>
      <c r="M58" s="79"/>
      <c r="N58" s="79"/>
      <c r="O58" s="79"/>
      <c r="P58" s="79"/>
      <c r="Q58" s="79"/>
      <c r="R58" s="79"/>
      <c r="S58" s="79"/>
      <c r="T58" s="79"/>
      <c r="U58" s="79"/>
      <c r="V58" s="79"/>
      <c r="W58" s="79"/>
      <c r="X58" s="79"/>
    </row>
    <row r="59" spans="1:24" s="2" customFormat="1" ht="24.95" customHeight="1">
      <c r="A59" s="78"/>
      <c r="B59" s="213" t="s">
        <v>56</v>
      </c>
      <c r="C59" s="186"/>
      <c r="D59" s="127"/>
      <c r="E59" s="127"/>
      <c r="F59" s="293"/>
      <c r="G59" s="117"/>
      <c r="H59" s="117"/>
      <c r="I59" s="186"/>
      <c r="J59" s="115"/>
      <c r="K59" s="199">
        <f t="shared" si="10"/>
        <v>0</v>
      </c>
      <c r="L59" s="79"/>
      <c r="M59" s="79"/>
      <c r="N59" s="79"/>
      <c r="O59" s="79"/>
      <c r="P59" s="79"/>
      <c r="Q59" s="79"/>
      <c r="R59" s="79"/>
      <c r="S59" s="79"/>
      <c r="T59" s="79"/>
      <c r="U59" s="79"/>
      <c r="V59" s="79"/>
      <c r="W59" s="79"/>
      <c r="X59" s="79"/>
    </row>
    <row r="60" spans="1:24" s="2" customFormat="1" ht="24.95" customHeight="1">
      <c r="A60" s="78"/>
      <c r="B60" s="213" t="s">
        <v>57</v>
      </c>
      <c r="C60" s="186"/>
      <c r="D60" s="127"/>
      <c r="E60" s="127"/>
      <c r="F60" s="293"/>
      <c r="G60" s="117"/>
      <c r="H60" s="117"/>
      <c r="I60" s="186"/>
      <c r="J60" s="115"/>
      <c r="K60" s="199">
        <f t="shared" si="10"/>
        <v>0</v>
      </c>
      <c r="L60" s="79"/>
      <c r="M60" s="79"/>
      <c r="N60" s="79"/>
      <c r="O60" s="79"/>
      <c r="P60" s="79"/>
      <c r="Q60" s="79"/>
      <c r="R60" s="79"/>
      <c r="S60" s="79"/>
      <c r="T60" s="79"/>
      <c r="U60" s="79"/>
      <c r="V60" s="79"/>
      <c r="W60" s="79"/>
      <c r="X60" s="79"/>
    </row>
    <row r="61" spans="1:24" s="2" customFormat="1" ht="24.95" customHeight="1">
      <c r="A61" s="78"/>
      <c r="B61" s="213" t="s">
        <v>58</v>
      </c>
      <c r="C61" s="186"/>
      <c r="D61" s="127"/>
      <c r="E61" s="127"/>
      <c r="F61" s="293"/>
      <c r="G61" s="117"/>
      <c r="H61" s="117"/>
      <c r="I61" s="186"/>
      <c r="J61" s="115"/>
      <c r="K61" s="199">
        <f t="shared" si="10"/>
        <v>0</v>
      </c>
      <c r="L61" s="79"/>
      <c r="M61" s="79"/>
      <c r="N61" s="79"/>
      <c r="O61" s="79"/>
      <c r="P61" s="79"/>
      <c r="Q61" s="79"/>
      <c r="R61" s="79"/>
      <c r="S61" s="79"/>
      <c r="T61" s="79"/>
      <c r="U61" s="79"/>
      <c r="V61" s="79"/>
      <c r="W61" s="79"/>
      <c r="X61" s="79"/>
    </row>
    <row r="62" spans="1:24" s="2" customFormat="1" ht="24.95" customHeight="1">
      <c r="A62" s="78"/>
      <c r="B62" s="100"/>
      <c r="E62" s="100"/>
      <c r="F62" s="79"/>
      <c r="G62" s="39"/>
      <c r="H62" s="39"/>
      <c r="J62" s="79"/>
      <c r="K62" s="38"/>
      <c r="L62" s="79"/>
      <c r="M62" s="79"/>
      <c r="N62" s="79"/>
      <c r="O62" s="79"/>
      <c r="P62" s="79"/>
      <c r="Q62" s="79"/>
      <c r="R62" s="79"/>
      <c r="S62" s="79"/>
      <c r="T62" s="79"/>
      <c r="U62" s="79"/>
      <c r="V62" s="79"/>
      <c r="W62" s="79"/>
      <c r="X62" s="79"/>
    </row>
    <row r="63" spans="1:24" s="2" customFormat="1" ht="24.95" customHeight="1">
      <c r="A63" s="78"/>
      <c r="B63" s="100"/>
      <c r="C63" s="100"/>
      <c r="D63" s="100"/>
      <c r="E63" s="100"/>
      <c r="G63" s="15"/>
      <c r="H63" s="15"/>
      <c r="I63" s="79"/>
      <c r="J63" s="210" t="s">
        <v>20</v>
      </c>
      <c r="K63" s="199">
        <f>SUM(K53:K61)</f>
        <v>0</v>
      </c>
      <c r="L63" s="79"/>
      <c r="M63" s="79"/>
      <c r="N63" s="79"/>
      <c r="O63" s="79"/>
      <c r="P63" s="79"/>
      <c r="Q63" s="79"/>
      <c r="R63" s="79"/>
      <c r="S63" s="79"/>
      <c r="T63" s="79"/>
      <c r="U63" s="79"/>
      <c r="V63" s="79"/>
      <c r="W63" s="79"/>
      <c r="X63" s="79"/>
    </row>
    <row r="64" spans="1:24" s="2" customFormat="1" ht="24.95" customHeight="1">
      <c r="A64" s="78"/>
      <c r="B64" s="100"/>
      <c r="C64" s="100"/>
      <c r="D64" s="100"/>
      <c r="E64" s="100"/>
      <c r="F64" s="100"/>
      <c r="G64" s="15"/>
      <c r="H64" s="15"/>
      <c r="I64" s="15"/>
      <c r="J64" s="86"/>
      <c r="K64" s="79"/>
      <c r="L64" s="79"/>
      <c r="M64" s="79"/>
      <c r="N64" s="79"/>
      <c r="O64" s="79"/>
      <c r="P64" s="79"/>
      <c r="Q64" s="79"/>
      <c r="R64" s="79"/>
      <c r="S64" s="79"/>
      <c r="T64" s="79"/>
      <c r="U64" s="79"/>
      <c r="V64" s="79"/>
      <c r="W64" s="79"/>
      <c r="X64" s="79"/>
    </row>
    <row r="65" spans="1:17" s="2" customFormat="1" ht="24.95" customHeight="1">
      <c r="A65" s="78"/>
      <c r="B65" s="79"/>
      <c r="C65" s="79"/>
      <c r="D65" s="79"/>
      <c r="E65" s="99"/>
      <c r="F65" s="79"/>
      <c r="G65" s="10"/>
      <c r="H65" s="12"/>
      <c r="I65" s="7"/>
      <c r="J65" s="119"/>
      <c r="K65" s="79"/>
      <c r="L65" s="7"/>
      <c r="M65" s="7"/>
      <c r="N65" s="7"/>
      <c r="O65" s="7"/>
      <c r="P65" s="7"/>
      <c r="Q65" s="7"/>
    </row>
    <row r="66" spans="1:17" ht="24.95" customHeight="1">
      <c r="A66" s="23" t="s">
        <v>4</v>
      </c>
      <c r="B66" s="7" t="s">
        <v>49</v>
      </c>
      <c r="C66" s="7"/>
      <c r="D66" s="7"/>
      <c r="E66" s="16"/>
      <c r="F66" s="15"/>
      <c r="G66" s="12"/>
      <c r="H66" s="15"/>
      <c r="I66" s="36"/>
      <c r="J66" s="48"/>
      <c r="Q66" s="1"/>
    </row>
    <row r="67" spans="1:17" s="6" customFormat="1" ht="54" customHeight="1">
      <c r="A67" s="23"/>
      <c r="B67" s="362" t="s">
        <v>21</v>
      </c>
      <c r="C67" s="363"/>
      <c r="D67" s="84" t="s">
        <v>84</v>
      </c>
      <c r="E67" s="85"/>
      <c r="F67" s="85"/>
      <c r="G67" s="12"/>
      <c r="H67" s="17"/>
      <c r="I67" s="37"/>
      <c r="J67" s="85"/>
      <c r="K67" s="17"/>
      <c r="L67" s="17"/>
      <c r="M67" s="17"/>
      <c r="N67" s="17"/>
      <c r="O67" s="17"/>
      <c r="P67" s="17"/>
    </row>
    <row r="68" spans="1:17" ht="15.6" customHeight="1">
      <c r="A68" s="23"/>
      <c r="B68" s="358"/>
      <c r="C68" s="359"/>
      <c r="D68" s="110"/>
      <c r="E68" s="48"/>
      <c r="F68" s="48"/>
      <c r="G68" s="21"/>
      <c r="H68" s="15"/>
      <c r="I68" s="36"/>
      <c r="J68" s="15"/>
      <c r="Q68" s="1"/>
    </row>
    <row r="69" spans="1:17" ht="15.6" customHeight="1">
      <c r="A69" s="23"/>
      <c r="B69" s="358"/>
      <c r="C69" s="359"/>
      <c r="D69" s="110"/>
      <c r="E69" s="48"/>
      <c r="F69" s="48"/>
      <c r="G69" s="21"/>
      <c r="H69" s="15"/>
      <c r="I69" s="36"/>
      <c r="J69" s="15"/>
      <c r="Q69" s="1"/>
    </row>
    <row r="70" spans="1:17" ht="15.6" customHeight="1">
      <c r="A70" s="23"/>
      <c r="B70" s="358"/>
      <c r="C70" s="359"/>
      <c r="D70" s="110"/>
      <c r="E70" s="48"/>
      <c r="F70" s="48"/>
      <c r="G70" s="21"/>
      <c r="H70" s="15"/>
      <c r="I70" s="36"/>
      <c r="J70" s="15"/>
      <c r="Q70" s="1"/>
    </row>
    <row r="71" spans="1:17" ht="15.6" customHeight="1">
      <c r="A71" s="23"/>
      <c r="B71" s="358"/>
      <c r="C71" s="359"/>
      <c r="D71" s="110"/>
      <c r="E71" s="48"/>
      <c r="F71" s="48"/>
      <c r="G71" s="21"/>
      <c r="H71" s="15"/>
      <c r="I71" s="36"/>
      <c r="J71" s="15"/>
      <c r="Q71" s="1"/>
    </row>
    <row r="72" spans="1:17" ht="15.6" customHeight="1">
      <c r="A72" s="23"/>
      <c r="B72" s="358"/>
      <c r="C72" s="359"/>
      <c r="D72" s="110"/>
      <c r="E72" s="48"/>
      <c r="F72" s="48"/>
      <c r="G72" s="21"/>
      <c r="H72" s="15"/>
      <c r="I72" s="36"/>
      <c r="J72" s="15"/>
      <c r="Q72" s="1"/>
    </row>
    <row r="73" spans="1:17" ht="15.6" customHeight="1">
      <c r="A73" s="23"/>
      <c r="B73" s="358"/>
      <c r="C73" s="359"/>
      <c r="D73" s="110"/>
      <c r="E73" s="48"/>
      <c r="F73" s="48"/>
      <c r="G73" s="21"/>
      <c r="H73" s="15"/>
      <c r="I73" s="36"/>
      <c r="J73" s="15"/>
      <c r="Q73" s="1"/>
    </row>
    <row r="74" spans="1:17" ht="15.6" customHeight="1">
      <c r="A74" s="23"/>
      <c r="B74" s="358"/>
      <c r="C74" s="359"/>
      <c r="D74" s="110"/>
      <c r="E74" s="48"/>
      <c r="F74" s="48"/>
      <c r="G74" s="21"/>
      <c r="H74" s="15"/>
      <c r="I74" s="36"/>
      <c r="J74" s="15"/>
      <c r="Q74" s="1"/>
    </row>
    <row r="75" spans="1:17" ht="15.6" customHeight="1">
      <c r="B75" s="358"/>
      <c r="C75" s="359"/>
      <c r="D75" s="110"/>
      <c r="E75" s="48"/>
      <c r="F75" s="48"/>
      <c r="G75" s="21"/>
      <c r="H75" s="102"/>
      <c r="I75" s="103"/>
      <c r="J75" s="102"/>
      <c r="K75" s="102"/>
      <c r="L75" s="102"/>
      <c r="Q75" s="1"/>
    </row>
    <row r="76" spans="1:17" ht="24.95" customHeight="1">
      <c r="B76" s="15"/>
      <c r="C76" s="15"/>
      <c r="D76" s="3"/>
      <c r="E76" s="80"/>
      <c r="F76" s="48"/>
      <c r="G76" s="21"/>
      <c r="H76" s="102"/>
      <c r="I76" s="103"/>
      <c r="J76" s="102"/>
      <c r="K76" s="102"/>
      <c r="L76" s="102"/>
      <c r="Q76" s="1"/>
    </row>
    <row r="77" spans="1:17" s="2" customFormat="1" ht="24.95" customHeight="1">
      <c r="A77" s="23"/>
      <c r="B77" s="7"/>
      <c r="C77" s="210" t="s">
        <v>20</v>
      </c>
      <c r="D77" s="203">
        <f>SUM(D68:D75)</f>
        <v>0</v>
      </c>
      <c r="E77" s="193"/>
      <c r="F77" s="79"/>
      <c r="G77" s="21"/>
      <c r="H77" s="7"/>
      <c r="I77" s="13"/>
      <c r="J77" s="7"/>
      <c r="K77" s="7"/>
      <c r="L77" s="7"/>
      <c r="M77" s="7"/>
      <c r="N77" s="7"/>
      <c r="O77" s="7"/>
      <c r="P77" s="7"/>
    </row>
    <row r="78" spans="1:17" s="7" customFormat="1" ht="39" customHeight="1">
      <c r="A78" s="23"/>
      <c r="E78" s="10"/>
      <c r="G78" s="20"/>
      <c r="H78" s="21"/>
      <c r="J78" s="13"/>
    </row>
    <row r="79" spans="1:17" s="7" customFormat="1" ht="30" customHeight="1">
      <c r="A79" s="23" t="s">
        <v>74</v>
      </c>
      <c r="B79" s="109" t="s">
        <v>78</v>
      </c>
      <c r="E79" s="10"/>
      <c r="G79" s="20"/>
      <c r="H79" s="91"/>
      <c r="J79" s="13"/>
    </row>
    <row r="80" spans="1:17" s="2" customFormat="1" ht="28.5" customHeight="1">
      <c r="A80" s="23"/>
      <c r="B80" s="347" t="s">
        <v>150</v>
      </c>
      <c r="C80" s="348"/>
      <c r="D80" s="348"/>
      <c r="E80" s="348"/>
      <c r="F80" s="197">
        <f>F23+F36+I50+K63+D77</f>
        <v>0</v>
      </c>
      <c r="G80" s="79"/>
      <c r="H80" s="79"/>
      <c r="I80" s="7"/>
      <c r="J80" s="13"/>
      <c r="K80" s="7"/>
      <c r="L80" s="7"/>
      <c r="M80" s="7"/>
      <c r="N80" s="7"/>
      <c r="O80" s="7"/>
      <c r="P80" s="7"/>
      <c r="Q80" s="7"/>
    </row>
    <row r="81" spans="1:24" s="2" customFormat="1" ht="69" customHeight="1">
      <c r="A81" s="23"/>
      <c r="B81" s="120" t="s">
        <v>86</v>
      </c>
      <c r="C81" s="121" t="s">
        <v>81</v>
      </c>
      <c r="D81" s="136"/>
      <c r="E81" s="121" t="s">
        <v>80</v>
      </c>
      <c r="F81" s="111"/>
      <c r="G81" s="79"/>
      <c r="H81" s="79"/>
      <c r="I81" s="7"/>
      <c r="J81" s="13"/>
      <c r="K81" s="7"/>
      <c r="L81" s="7"/>
      <c r="M81" s="7"/>
      <c r="N81" s="7"/>
      <c r="O81" s="7"/>
      <c r="P81" s="7"/>
      <c r="Q81" s="7"/>
    </row>
    <row r="82" spans="1:24" s="2" customFormat="1" ht="28.5" customHeight="1">
      <c r="A82" s="23"/>
      <c r="B82" s="349" t="s">
        <v>151</v>
      </c>
      <c r="C82" s="350"/>
      <c r="D82" s="350"/>
      <c r="E82" s="350"/>
      <c r="F82" s="197">
        <f>F80-F81</f>
        <v>0</v>
      </c>
      <c r="G82" s="211" t="str">
        <f>IF(OR(AND($C$4="Feasibility study",F82&gt;250000),AND($C$4="Pilot project",F82&gt;600000)),"The eligible project costs are above the maximum. You are not eligible for a subsidy.","")</f>
        <v/>
      </c>
      <c r="H82" s="79"/>
      <c r="I82" s="7"/>
      <c r="J82" s="13"/>
      <c r="K82" s="7"/>
      <c r="L82" s="7"/>
      <c r="M82" s="7"/>
      <c r="N82" s="7"/>
      <c r="O82" s="7"/>
      <c r="P82" s="7"/>
      <c r="Q82" s="7"/>
    </row>
    <row r="83" spans="1:24" s="15" customFormat="1" ht="28.5" customHeight="1">
      <c r="A83" s="22"/>
      <c r="B83" s="351" t="s">
        <v>88</v>
      </c>
      <c r="C83" s="348"/>
      <c r="D83" s="348"/>
      <c r="E83" s="348"/>
      <c r="F83" s="201" t="str">
        <f>IF(F82="","",IF(C4="Feasibility study",VLOOKUP(C6,'Bronblad percerntages'!B5:E10,2),IF(AND(C4="Pilot project",'Project and applicant details'!C6="no",'Project and applicant details'!C5="no"),VLOOKUP(C6,'Bronblad percerntages'!B5:E10,3),IF(AND(C4="Pilot project",(OR('Project and applicant details'!C6="yes",'Project and applicant details'!C5="yes"))),VLOOKUP(C6,'Bronblad percerntages'!B5:E10,4)))))</f>
        <v/>
      </c>
      <c r="G83" s="48"/>
      <c r="H83" s="97"/>
      <c r="J83" s="36"/>
    </row>
    <row r="84" spans="1:24" s="15" customFormat="1" ht="28.5" customHeight="1">
      <c r="A84" s="22"/>
      <c r="B84" s="351" t="s">
        <v>73</v>
      </c>
      <c r="C84" s="348"/>
      <c r="D84" s="348"/>
      <c r="E84" s="348"/>
      <c r="F84" s="202">
        <f>F82*F83</f>
        <v>0</v>
      </c>
      <c r="H84" s="97"/>
      <c r="J84" s="36"/>
    </row>
    <row r="85" spans="1:24" s="2" customFormat="1" ht="74.25" customHeight="1">
      <c r="A85" s="23"/>
      <c r="B85" s="120" t="s">
        <v>82</v>
      </c>
      <c r="C85" s="121" t="s">
        <v>79</v>
      </c>
      <c r="D85" s="136"/>
      <c r="E85" s="121" t="s">
        <v>80</v>
      </c>
      <c r="F85" s="111"/>
      <c r="G85" s="79"/>
      <c r="H85" s="79"/>
      <c r="I85" s="7"/>
      <c r="J85" s="13"/>
      <c r="K85" s="7"/>
      <c r="L85" s="7"/>
      <c r="M85" s="7"/>
      <c r="N85" s="7"/>
      <c r="O85" s="7"/>
      <c r="P85" s="7"/>
      <c r="Q85" s="7"/>
    </row>
    <row r="86" spans="1:24" s="2" customFormat="1" ht="28.5" customHeight="1">
      <c r="A86" s="23"/>
      <c r="B86" s="351" t="s">
        <v>103</v>
      </c>
      <c r="C86" s="348"/>
      <c r="D86" s="348"/>
      <c r="E86" s="348"/>
      <c r="F86" s="202">
        <f>F84-F85</f>
        <v>0</v>
      </c>
      <c r="G86" s="79"/>
      <c r="H86" s="79"/>
      <c r="I86" s="7"/>
      <c r="J86" s="13"/>
      <c r="K86" s="7"/>
      <c r="L86" s="7"/>
      <c r="M86" s="7"/>
      <c r="N86" s="7"/>
      <c r="O86" s="7"/>
      <c r="P86" s="7"/>
      <c r="Q86" s="7"/>
    </row>
    <row r="87" spans="1:24" s="15" customFormat="1" ht="28.5" customHeight="1">
      <c r="A87" s="22"/>
      <c r="B87" s="351" t="s">
        <v>129</v>
      </c>
      <c r="C87" s="348"/>
      <c r="D87" s="348"/>
      <c r="E87" s="348"/>
      <c r="F87" s="111"/>
      <c r="G87" s="215" t="str">
        <f>IF(F87&gt;F86,"Requested subsidy above maximum", "" )</f>
        <v/>
      </c>
      <c r="J87" s="36"/>
    </row>
    <row r="88" spans="1:24" s="15" customFormat="1" ht="36" customHeight="1">
      <c r="A88" s="22"/>
      <c r="E88" s="16"/>
      <c r="G88" s="16"/>
      <c r="H88" s="97"/>
      <c r="J88" s="36"/>
    </row>
    <row r="89" spans="1:24" s="15" customFormat="1" ht="29.25" customHeight="1">
      <c r="A89" s="23" t="s">
        <v>75</v>
      </c>
      <c r="B89" s="109" t="s">
        <v>76</v>
      </c>
      <c r="C89" s="7"/>
      <c r="D89" s="7"/>
      <c r="E89" s="10"/>
      <c r="F89" s="7"/>
      <c r="G89" s="20"/>
      <c r="H89" s="104"/>
      <c r="J89" s="36"/>
    </row>
    <row r="90" spans="1:24" s="15" customFormat="1" ht="29.25" customHeight="1">
      <c r="A90" s="23"/>
      <c r="B90" s="347" t="s">
        <v>127</v>
      </c>
      <c r="C90" s="348"/>
      <c r="D90" s="348"/>
      <c r="E90" s="348"/>
      <c r="F90" s="197">
        <f>F80-F87</f>
        <v>0</v>
      </c>
      <c r="H90" s="12"/>
      <c r="J90" s="36"/>
    </row>
    <row r="91" spans="1:24" s="15" customFormat="1" ht="29.25" customHeight="1">
      <c r="A91" s="23"/>
      <c r="B91" s="347" t="s">
        <v>123</v>
      </c>
      <c r="C91" s="348"/>
      <c r="D91" s="348"/>
      <c r="E91" s="348"/>
      <c r="F91" s="197">
        <f>F85</f>
        <v>0</v>
      </c>
      <c r="H91" s="12"/>
      <c r="J91" s="36"/>
    </row>
    <row r="92" spans="1:24" s="15" customFormat="1" ht="29.25" customHeight="1">
      <c r="A92" s="23"/>
      <c r="B92" s="352" t="s">
        <v>124</v>
      </c>
      <c r="C92" s="353"/>
      <c r="D92" s="353"/>
      <c r="E92" s="354"/>
      <c r="F92" s="197">
        <f>F81</f>
        <v>0</v>
      </c>
      <c r="H92" s="12"/>
      <c r="J92" s="36"/>
    </row>
    <row r="93" spans="1:24" s="15" customFormat="1" ht="29.25" customHeight="1">
      <c r="A93" s="23"/>
      <c r="B93" s="351" t="s">
        <v>125</v>
      </c>
      <c r="C93" s="348"/>
      <c r="D93" s="348"/>
      <c r="E93" s="348"/>
      <c r="F93" s="197">
        <f>H23+J50</f>
        <v>0</v>
      </c>
      <c r="H93" s="12"/>
      <c r="J93" s="36"/>
    </row>
    <row r="94" spans="1:24" s="15" customFormat="1" ht="29.25" customHeight="1">
      <c r="A94" s="23"/>
      <c r="B94" s="355" t="s">
        <v>122</v>
      </c>
      <c r="C94" s="356"/>
      <c r="D94" s="356"/>
      <c r="E94" s="357"/>
      <c r="F94" s="203">
        <f>F90-F91-F92-F93</f>
        <v>0</v>
      </c>
      <c r="H94" s="12"/>
      <c r="J94" s="36"/>
    </row>
    <row r="95" spans="1:24" s="15" customFormat="1" ht="100.5" customHeight="1">
      <c r="A95" s="22"/>
      <c r="B95" s="345" t="str">
        <f>IF( F94&gt;0, "To substantiate your ability to pay this own contribution from working capital, please attach the most recent financial statement to your subsidy application.
The balance sheet and profit and loss account should be in English or Dutch","")</f>
        <v/>
      </c>
      <c r="C95" s="346"/>
      <c r="D95" s="346"/>
      <c r="E95" s="346"/>
      <c r="G95" s="16"/>
      <c r="H95" s="12"/>
      <c r="J95" s="36"/>
      <c r="R95" s="1"/>
      <c r="S95" s="1"/>
      <c r="T95" s="1"/>
      <c r="U95" s="1"/>
      <c r="V95" s="1"/>
      <c r="W95" s="1"/>
      <c r="X95" s="1"/>
    </row>
    <row r="96" spans="1:24" s="15" customFormat="1" ht="100.5" customHeight="1">
      <c r="A96" s="22"/>
      <c r="E96" s="16"/>
      <c r="G96" s="16"/>
      <c r="H96" s="12"/>
      <c r="J96" s="36"/>
      <c r="R96" s="1"/>
      <c r="S96" s="1"/>
      <c r="T96" s="1"/>
      <c r="U96" s="1"/>
      <c r="V96" s="1"/>
      <c r="W96" s="1"/>
      <c r="X96" s="1"/>
    </row>
    <row r="97" spans="1:24" s="15" customFormat="1" ht="100.5" customHeight="1">
      <c r="A97" s="22"/>
      <c r="E97" s="16"/>
      <c r="G97" s="16"/>
      <c r="H97" s="12"/>
      <c r="J97" s="36"/>
      <c r="R97" s="1"/>
      <c r="S97" s="1"/>
      <c r="T97" s="1"/>
      <c r="U97" s="1"/>
      <c r="V97" s="1"/>
      <c r="W97" s="1"/>
      <c r="X97" s="1"/>
    </row>
    <row r="98" spans="1:24" s="15" customFormat="1" ht="100.5" customHeight="1">
      <c r="A98" s="22"/>
      <c r="E98" s="16"/>
      <c r="G98" s="16"/>
      <c r="H98" s="12"/>
      <c r="J98" s="36"/>
      <c r="R98" s="1"/>
      <c r="S98" s="1"/>
      <c r="T98" s="1"/>
      <c r="U98" s="1"/>
      <c r="V98" s="1"/>
      <c r="W98" s="1"/>
      <c r="X98" s="1"/>
    </row>
    <row r="99" spans="1:24" s="15" customFormat="1" ht="100.5" customHeight="1">
      <c r="A99" s="22"/>
      <c r="E99" s="16"/>
      <c r="G99" s="16"/>
      <c r="H99" s="12"/>
      <c r="J99" s="36"/>
      <c r="R99" s="1"/>
      <c r="S99" s="1"/>
      <c r="T99" s="1"/>
      <c r="U99" s="1"/>
      <c r="V99" s="1"/>
      <c r="W99" s="1"/>
      <c r="X99" s="1"/>
    </row>
    <row r="100" spans="1:24" s="15" customFormat="1" ht="100.5" customHeight="1">
      <c r="A100" s="22"/>
      <c r="E100" s="16"/>
      <c r="G100" s="16"/>
      <c r="H100" s="12"/>
      <c r="J100" s="36"/>
      <c r="R100" s="1"/>
      <c r="S100" s="1"/>
      <c r="T100" s="1"/>
      <c r="U100" s="1"/>
      <c r="V100" s="1"/>
      <c r="W100" s="1"/>
      <c r="X100" s="1"/>
    </row>
    <row r="101" spans="1:24" s="15" customFormat="1" ht="100.5" customHeight="1">
      <c r="A101" s="22"/>
      <c r="E101" s="16"/>
      <c r="G101" s="16"/>
      <c r="H101" s="12"/>
      <c r="J101" s="36"/>
      <c r="R101" s="1"/>
      <c r="S101" s="1"/>
      <c r="T101" s="1"/>
      <c r="U101" s="1"/>
      <c r="V101" s="1"/>
      <c r="W101" s="1"/>
      <c r="X101" s="1"/>
    </row>
    <row r="102" spans="1:24" s="15" customFormat="1" ht="100.5" customHeight="1">
      <c r="A102" s="22"/>
      <c r="E102" s="16"/>
      <c r="G102" s="16"/>
      <c r="H102" s="12"/>
      <c r="J102" s="36"/>
      <c r="R102" s="1"/>
      <c r="S102" s="1"/>
      <c r="T102" s="1"/>
      <c r="U102" s="1"/>
      <c r="V102" s="1"/>
      <c r="W102" s="1"/>
      <c r="X102" s="1"/>
    </row>
    <row r="103" spans="1:24" s="15" customFormat="1" ht="100.5" customHeight="1">
      <c r="A103" s="22"/>
      <c r="E103" s="16"/>
      <c r="G103" s="16"/>
      <c r="H103" s="12"/>
      <c r="J103" s="36"/>
      <c r="R103" s="1"/>
      <c r="S103" s="1"/>
      <c r="T103" s="1"/>
      <c r="U103" s="1"/>
      <c r="V103" s="1"/>
      <c r="W103" s="1"/>
      <c r="X103" s="1"/>
    </row>
    <row r="104" spans="1:24" s="15" customFormat="1" ht="15.6" customHeight="1">
      <c r="A104" s="22"/>
      <c r="E104" s="16"/>
      <c r="G104" s="16"/>
      <c r="H104" s="12"/>
      <c r="J104" s="36"/>
      <c r="R104" s="1"/>
      <c r="S104" s="1"/>
      <c r="T104" s="1"/>
      <c r="U104" s="1"/>
      <c r="V104" s="1"/>
      <c r="W104" s="1"/>
      <c r="X104" s="1"/>
    </row>
    <row r="105" spans="1:24" s="15" customFormat="1" ht="15.6" customHeight="1">
      <c r="A105" s="22"/>
      <c r="E105" s="16"/>
      <c r="G105" s="16"/>
      <c r="H105" s="12"/>
      <c r="J105" s="36"/>
      <c r="R105" s="1"/>
      <c r="S105" s="1"/>
      <c r="T105" s="1"/>
      <c r="U105" s="1"/>
      <c r="V105" s="1"/>
      <c r="W105" s="1"/>
      <c r="X105" s="1"/>
    </row>
    <row r="106" spans="1:24" s="15" customFormat="1" ht="15.6" customHeight="1">
      <c r="A106" s="22"/>
      <c r="E106" s="16"/>
      <c r="G106" s="16"/>
      <c r="H106" s="12"/>
      <c r="J106" s="36"/>
      <c r="R106" s="1"/>
      <c r="S106" s="1"/>
      <c r="T106" s="1"/>
      <c r="U106" s="1"/>
      <c r="V106" s="1"/>
      <c r="W106" s="1"/>
      <c r="X106" s="1"/>
    </row>
    <row r="107" spans="1:24" s="15" customFormat="1" ht="15.6" customHeight="1">
      <c r="A107" s="22"/>
      <c r="E107" s="16"/>
      <c r="G107" s="16"/>
      <c r="H107" s="12"/>
      <c r="J107" s="36"/>
      <c r="R107" s="1"/>
      <c r="S107" s="1"/>
      <c r="T107" s="1"/>
      <c r="U107" s="1"/>
      <c r="V107" s="1"/>
      <c r="W107" s="1"/>
      <c r="X107" s="1"/>
    </row>
    <row r="108" spans="1:24" s="15" customFormat="1" ht="15.6" customHeight="1">
      <c r="A108" s="22"/>
      <c r="E108" s="16"/>
      <c r="G108" s="16"/>
      <c r="H108" s="12"/>
      <c r="J108" s="36"/>
      <c r="R108" s="1"/>
      <c r="S108" s="1"/>
      <c r="T108" s="1"/>
      <c r="U108" s="1"/>
      <c r="V108" s="1"/>
      <c r="W108" s="1"/>
      <c r="X108" s="1"/>
    </row>
    <row r="109" spans="1:24" s="15" customFormat="1" ht="15.6" customHeight="1">
      <c r="A109" s="22"/>
      <c r="E109" s="16"/>
      <c r="G109" s="16"/>
      <c r="H109" s="12"/>
      <c r="J109" s="36"/>
      <c r="R109" s="1"/>
      <c r="S109" s="1"/>
      <c r="T109" s="1"/>
      <c r="U109" s="1"/>
      <c r="V109" s="1"/>
      <c r="W109" s="1"/>
      <c r="X109" s="1"/>
    </row>
  </sheetData>
  <sheetProtection algorithmName="SHA-512" hashValue="caKXGRPrkjl8+SeC9AOWEkH7jmleSc3d2DVvOE263tMZJy8Ez5ftokGguKHyjwlIxBEufkWBhZkPRuVAsCKMwA==" saltValue="Rmlz65/6x87NHIuJuGxKbQ==" spinCount="100000" sheet="1" selectLockedCells="1"/>
  <mergeCells count="36">
    <mergeCell ref="B31:C31"/>
    <mergeCell ref="C3:E3"/>
    <mergeCell ref="C4:E4"/>
    <mergeCell ref="C5:E5"/>
    <mergeCell ref="C6:E6"/>
    <mergeCell ref="C7:E7"/>
    <mergeCell ref="B9:F9"/>
    <mergeCell ref="B26:C26"/>
    <mergeCell ref="B27:C27"/>
    <mergeCell ref="B28:C28"/>
    <mergeCell ref="B29:C29"/>
    <mergeCell ref="B30:C30"/>
    <mergeCell ref="B75:C75"/>
    <mergeCell ref="B32:C32"/>
    <mergeCell ref="B33:C33"/>
    <mergeCell ref="B34:C34"/>
    <mergeCell ref="B67:C67"/>
    <mergeCell ref="B68:C68"/>
    <mergeCell ref="B69:C69"/>
    <mergeCell ref="B70:C70"/>
    <mergeCell ref="B71:C71"/>
    <mergeCell ref="B72:C72"/>
    <mergeCell ref="B73:C73"/>
    <mergeCell ref="B74:C74"/>
    <mergeCell ref="B95:E95"/>
    <mergeCell ref="B80:E80"/>
    <mergeCell ref="B82:E82"/>
    <mergeCell ref="B83:E83"/>
    <mergeCell ref="B84:E84"/>
    <mergeCell ref="B86:E86"/>
    <mergeCell ref="B87:E87"/>
    <mergeCell ref="B90:E90"/>
    <mergeCell ref="B91:E91"/>
    <mergeCell ref="B92:E92"/>
    <mergeCell ref="B93:E93"/>
    <mergeCell ref="B94:E94"/>
  </mergeCells>
  <conditionalFormatting sqref="B9">
    <cfRule type="cellIs" dxfId="34" priority="9" stopIfTrue="1" operator="equal">
      <formula>"Kies eerst uw systematiek voor de berekening van de subsidiabele kosten"</formula>
    </cfRule>
  </conditionalFormatting>
  <conditionalFormatting sqref="D11:D19">
    <cfRule type="cellIs" dxfId="33" priority="8" operator="equal">
      <formula>65</formula>
    </cfRule>
  </conditionalFormatting>
  <conditionalFormatting sqref="E22">
    <cfRule type="cellIs" dxfId="32" priority="10" stopIfTrue="1" operator="equal">
      <formula>"Opslag algemene kosten (50%)"</formula>
    </cfRule>
  </conditionalFormatting>
  <conditionalFormatting sqref="G22">
    <cfRule type="cellIs" dxfId="31" priority="3" stopIfTrue="1" operator="equal">
      <formula>"Opslag algemene kosten (50%)"</formula>
    </cfRule>
  </conditionalFormatting>
  <conditionalFormatting sqref="G11:H20">
    <cfRule type="containsText" dxfId="30" priority="6" operator="containsText" text="N/a">
      <formula>NOT(ISERROR(SEARCH("N/a",G11)))</formula>
    </cfRule>
  </conditionalFormatting>
  <conditionalFormatting sqref="H22">
    <cfRule type="containsText" dxfId="29" priority="1" operator="containsText" text="N/a">
      <formula>NOT(ISERROR(SEARCH("N/a",H22)))</formula>
    </cfRule>
  </conditionalFormatting>
  <conditionalFormatting sqref="H23">
    <cfRule type="cellIs" dxfId="28" priority="5" operator="greaterThan">
      <formula>0</formula>
    </cfRule>
  </conditionalFormatting>
  <conditionalFormatting sqref="J22">
    <cfRule type="containsText" dxfId="27" priority="2" operator="containsText" text="N/a">
      <formula>NOT(ISERROR(SEARCH("N/a",J22)))</formula>
    </cfRule>
  </conditionalFormatting>
  <conditionalFormatting sqref="J50">
    <cfRule type="cellIs" priority="4" operator="greaterThan">
      <formula>0</formula>
    </cfRule>
  </conditionalFormatting>
  <dataValidations count="2">
    <dataValidation type="list" allowBlank="1" showInputMessage="1" showErrorMessage="1" sqref="C40:C48" xr:uid="{032E5204-CCAB-4716-8E09-0DC80E4EF6E9}">
      <formula1>"Existing equipment, Equipment purchased especially for this project"</formula1>
    </dataValidation>
    <dataValidation allowBlank="1" showInputMessage="1" showErrorMessage="1" errorTitle="Incorrect input" error="Please choose between SME, research organisation or other." sqref="C6:E7" xr:uid="{108EF8CC-3B3A-4374-905C-210F35C1B454}"/>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B723-5BBC-467C-A9FE-3EF22CBF3774}">
  <sheetPr transitionEvaluation="1">
    <tabColor rgb="FFFDF3A5"/>
    <pageSetUpPr fitToPage="1"/>
  </sheetPr>
  <dimension ref="A1:X109"/>
  <sheetViews>
    <sheetView topLeftCell="A5" zoomScale="85" zoomScaleNormal="85" workbookViewId="0">
      <selection activeCell="B11" sqref="B11"/>
    </sheetView>
  </sheetViews>
  <sheetFormatPr defaultColWidth="10.875" defaultRowHeight="15.6" customHeight="1"/>
  <cols>
    <col min="1" max="1" width="4.75" style="22" customWidth="1"/>
    <col min="2" max="2" width="47.75" style="1" customWidth="1"/>
    <col min="3" max="3" width="25.5" style="1" customWidth="1"/>
    <col min="4" max="4" width="28.375" style="1" customWidth="1"/>
    <col min="5" max="5" width="23.875" style="105" customWidth="1"/>
    <col min="6" max="6" width="27" style="1" customWidth="1"/>
    <col min="7" max="7" width="27.625" style="105" customWidth="1"/>
    <col min="8" max="8" width="26.875" style="106" customWidth="1"/>
    <col min="9" max="9" width="35.5" style="15" customWidth="1"/>
    <col min="10" max="10" width="25.625" style="36" customWidth="1"/>
    <col min="11" max="11" width="28.75" style="15" customWidth="1"/>
    <col min="12" max="12" width="43" style="15" hidden="1" customWidth="1"/>
    <col min="13" max="17" width="43" style="15" customWidth="1"/>
    <col min="18" max="16384" width="10.875" style="1"/>
  </cols>
  <sheetData>
    <row r="1" spans="1:17" s="48" customFormat="1" ht="15.6" customHeight="1">
      <c r="A1" s="96"/>
      <c r="E1" s="80"/>
      <c r="G1" s="80"/>
      <c r="H1" s="97"/>
      <c r="J1" s="98"/>
    </row>
    <row r="2" spans="1:17" s="48" customFormat="1" ht="15.6" customHeight="1" thickBot="1">
      <c r="A2" s="96"/>
      <c r="E2" s="80"/>
      <c r="G2" s="80"/>
      <c r="H2" s="97"/>
      <c r="J2" s="98"/>
    </row>
    <row r="3" spans="1:17" ht="28.5" customHeight="1">
      <c r="B3" s="206" t="s">
        <v>17</v>
      </c>
      <c r="C3" s="375">
        <f>'Project and applicant details'!C3</f>
        <v>0</v>
      </c>
      <c r="D3" s="375"/>
      <c r="E3" s="376"/>
      <c r="F3" s="15"/>
      <c r="G3" s="16"/>
      <c r="H3" s="12"/>
    </row>
    <row r="4" spans="1:17" ht="28.5" customHeight="1">
      <c r="B4" s="207" t="s">
        <v>62</v>
      </c>
      <c r="C4" s="366">
        <f>'Project and applicant details'!C4</f>
        <v>0</v>
      </c>
      <c r="D4" s="367"/>
      <c r="E4" s="382"/>
      <c r="F4" s="15"/>
      <c r="G4" s="16"/>
      <c r="H4" s="12"/>
    </row>
    <row r="5" spans="1:17" ht="28.5" customHeight="1">
      <c r="B5" s="208" t="str">
        <f>'Project and applicant details'!B15</f>
        <v>Partner 5</v>
      </c>
      <c r="C5" s="369" t="str">
        <f>IF('Project and applicant details'!C15="","",'Project and applicant details'!C15)</f>
        <v/>
      </c>
      <c r="D5" s="369"/>
      <c r="E5" s="383"/>
      <c r="F5" s="15"/>
      <c r="G5" s="16"/>
      <c r="H5" s="12"/>
    </row>
    <row r="6" spans="1:17" s="2" customFormat="1" ht="28.5" customHeight="1">
      <c r="A6" s="23"/>
      <c r="B6" s="208" t="s">
        <v>70</v>
      </c>
      <c r="C6" s="377" t="str">
        <f>IF('Project and applicant details'!D15="","",'Project and applicant details'!D15)</f>
        <v/>
      </c>
      <c r="D6" s="365"/>
      <c r="E6" s="378"/>
      <c r="F6" s="7"/>
      <c r="G6" s="7"/>
      <c r="H6" s="7"/>
      <c r="I6" s="7"/>
      <c r="J6" s="7"/>
      <c r="K6" s="7"/>
      <c r="L6" s="7"/>
      <c r="M6" s="79"/>
    </row>
    <row r="7" spans="1:17" s="7" customFormat="1" ht="39.75" customHeight="1" thickBot="1">
      <c r="A7" s="23"/>
      <c r="B7" s="209" t="s">
        <v>69</v>
      </c>
      <c r="C7" s="377" t="str">
        <f>IF('Project and applicant details'!E15="","",'Project and applicant details'!E15)</f>
        <v/>
      </c>
      <c r="D7" s="365"/>
      <c r="E7" s="378"/>
      <c r="F7" s="11"/>
      <c r="G7" s="9"/>
      <c r="H7" s="12"/>
      <c r="J7" s="13"/>
    </row>
    <row r="8" spans="1:17" ht="45" customHeight="1">
      <c r="B8" s="15"/>
      <c r="C8" s="15"/>
      <c r="D8" s="15"/>
      <c r="E8" s="16"/>
      <c r="F8" s="15"/>
      <c r="G8" s="16"/>
      <c r="H8" s="12"/>
    </row>
    <row r="9" spans="1:17" ht="18.75" customHeight="1">
      <c r="A9" s="23" t="s">
        <v>0</v>
      </c>
      <c r="B9" s="373" t="s">
        <v>67</v>
      </c>
      <c r="C9" s="373"/>
      <c r="D9" s="373"/>
      <c r="E9" s="373"/>
      <c r="F9" s="373"/>
      <c r="G9" s="15"/>
      <c r="H9" s="12"/>
    </row>
    <row r="10" spans="1:17" s="6" customFormat="1" ht="25.5">
      <c r="A10" s="23"/>
      <c r="B10" s="198" t="str">
        <f>IF($C$7="", "Employee
Please complete a separate line per employee.",IF($C$7="Integral cost system (with granted permission RVO)","Employee and 'tariefonderscheid' conform IKS
Please complete a separate line per employee. ",IF($C$7="Direct payroll costs plus fixed mark-up (50%)","Employee
Please complete a separate line per employee.","Employee
Please complete a separate line per employee.")))</f>
        <v>Employee
Please complete a separate line per employee.</v>
      </c>
      <c r="C10" s="82" t="s">
        <v>18</v>
      </c>
      <c r="D10" s="122" t="str">
        <f>IF(C7="", "Hourly rate",IF(C7="Integral cost system (with granted permission RVO)","Hourly rate conform IKS",IF(C7="Direct payroll costs plus fixed mark-up (50%)","Hourly rate based on direct payroll costs","Fixed hourly rate of EUR 65")))</f>
        <v>Hourly rate</v>
      </c>
      <c r="E10" s="83" t="s">
        <v>126</v>
      </c>
      <c r="F10" s="187" t="s">
        <v>83</v>
      </c>
      <c r="G10" s="188" t="str">
        <f>IF($B10="","",IF($C$7="Fixed hourly rate system (fixed hourly rate of EUR 65) ","Actual hourly rate (for calculation of in-kind contribution)","Not relevant to the current chosen personnel cost system"))</f>
        <v>Not relevant to the current chosen personnel cost system</v>
      </c>
      <c r="H10" s="188" t="str">
        <f>IF($B10="","",IF($C$7="Fixed hourly rate system (fixed hourly rate of EUR 65) ","In-kind contribution from personnel costs","Not relevant to the current chosen personnel cost system"))</f>
        <v>Not relevant to the current chosen personnel cost system</v>
      </c>
      <c r="I10" s="17"/>
      <c r="J10" s="37"/>
      <c r="K10" s="17"/>
      <c r="L10" s="17"/>
      <c r="M10" s="17"/>
      <c r="N10" s="17"/>
      <c r="O10" s="17"/>
      <c r="P10" s="17"/>
      <c r="Q10" s="17"/>
    </row>
    <row r="11" spans="1:17" ht="15.6" customHeight="1">
      <c r="B11" s="134"/>
      <c r="C11" s="135"/>
      <c r="D11" s="111" t="str">
        <f t="shared" ref="D11:D19" si="0">IF($B11="","",IF($C$7="Fixed hourly rate system (fixed hourly rate of EUR 65) ",65,""))</f>
        <v/>
      </c>
      <c r="E11" s="94"/>
      <c r="F11" s="197">
        <f t="shared" ref="F11:F19" si="1">$D11*E11</f>
        <v>0</v>
      </c>
      <c r="G11" s="111" t="str">
        <f t="shared" ref="G11:G20" si="2">IF($G$10="Not relevant to the current chosen personnel cost system","N/a","")</f>
        <v>N/a</v>
      </c>
      <c r="H11" s="197" t="str">
        <f t="shared" ref="H11:H20" si="3">IF($G$10="Not relevant to the current chosen personnel cost system","N/a",$L11)</f>
        <v>N/a</v>
      </c>
      <c r="I11" s="211" t="str">
        <f>IF(OR(AND($C4="Feasibility study",$E11&gt;2000),AND($C4="Pilot project",$E11&gt;4000)),"Please note: implausible number of hours given the duration of the project. Check whether the number of hours entered is correct.","")</f>
        <v/>
      </c>
      <c r="L11" s="15">
        <f>IF(OR($G11="",($D11-$G11)*$E11&lt;0),0,($D11-$G11)*$E11)</f>
        <v>0</v>
      </c>
    </row>
    <row r="12" spans="1:17" ht="15.6" customHeight="1">
      <c r="B12" s="134"/>
      <c r="C12" s="135"/>
      <c r="D12" s="111" t="str">
        <f t="shared" si="0"/>
        <v/>
      </c>
      <c r="E12" s="94"/>
      <c r="F12" s="197">
        <f t="shared" si="1"/>
        <v>0</v>
      </c>
      <c r="G12" s="111" t="str">
        <f t="shared" si="2"/>
        <v>N/a</v>
      </c>
      <c r="H12" s="197" t="str">
        <f t="shared" si="3"/>
        <v>N/a</v>
      </c>
      <c r="I12" s="211" t="str">
        <f t="shared" ref="I12:I20" si="4">IF(OR(AND($C5="Feasibility study",$E12&gt;2000),AND($C5="Pilot project",$E12&gt;4000)),"Please note: implausible number of hours given the duration of the project. Check whether the number of hours entered is correct.","")</f>
        <v/>
      </c>
      <c r="L12" s="15">
        <f t="shared" ref="L12:L20" si="5">IF(OR($G12="",($D12-$G12)*$E12&lt;0),0,($D12-$G12)*$E12)</f>
        <v>0</v>
      </c>
    </row>
    <row r="13" spans="1:17" ht="15.6" customHeight="1">
      <c r="B13" s="134"/>
      <c r="C13" s="135"/>
      <c r="D13" s="111" t="str">
        <f t="shared" si="0"/>
        <v/>
      </c>
      <c r="E13" s="94"/>
      <c r="F13" s="197">
        <f t="shared" si="1"/>
        <v>0</v>
      </c>
      <c r="G13" s="111" t="str">
        <f t="shared" si="2"/>
        <v>N/a</v>
      </c>
      <c r="H13" s="197" t="str">
        <f t="shared" si="3"/>
        <v>N/a</v>
      </c>
      <c r="I13" s="211" t="str">
        <f t="shared" si="4"/>
        <v/>
      </c>
      <c r="L13" s="15">
        <f t="shared" si="5"/>
        <v>0</v>
      </c>
    </row>
    <row r="14" spans="1:17" ht="15.6" customHeight="1">
      <c r="B14" s="134"/>
      <c r="C14" s="135"/>
      <c r="D14" s="111" t="str">
        <f t="shared" si="0"/>
        <v/>
      </c>
      <c r="E14" s="94"/>
      <c r="F14" s="197">
        <f t="shared" si="1"/>
        <v>0</v>
      </c>
      <c r="G14" s="111" t="str">
        <f t="shared" si="2"/>
        <v>N/a</v>
      </c>
      <c r="H14" s="197" t="str">
        <f t="shared" si="3"/>
        <v>N/a</v>
      </c>
      <c r="I14" s="211" t="str">
        <f t="shared" si="4"/>
        <v/>
      </c>
      <c r="L14" s="15">
        <f t="shared" si="5"/>
        <v>0</v>
      </c>
    </row>
    <row r="15" spans="1:17" ht="15.6" customHeight="1">
      <c r="B15" s="134"/>
      <c r="C15" s="135"/>
      <c r="D15" s="111" t="str">
        <f t="shared" si="0"/>
        <v/>
      </c>
      <c r="E15" s="94"/>
      <c r="F15" s="197">
        <f t="shared" si="1"/>
        <v>0</v>
      </c>
      <c r="G15" s="111" t="str">
        <f t="shared" si="2"/>
        <v>N/a</v>
      </c>
      <c r="H15" s="197" t="str">
        <f t="shared" si="3"/>
        <v>N/a</v>
      </c>
      <c r="I15" s="211" t="str">
        <f t="shared" si="4"/>
        <v/>
      </c>
      <c r="L15" s="15">
        <f t="shared" si="5"/>
        <v>0</v>
      </c>
    </row>
    <row r="16" spans="1:17" ht="15.6" customHeight="1">
      <c r="B16" s="134"/>
      <c r="C16" s="135"/>
      <c r="D16" s="111" t="str">
        <f t="shared" si="0"/>
        <v/>
      </c>
      <c r="E16" s="94"/>
      <c r="F16" s="197">
        <f t="shared" si="1"/>
        <v>0</v>
      </c>
      <c r="G16" s="111" t="str">
        <f t="shared" si="2"/>
        <v>N/a</v>
      </c>
      <c r="H16" s="197" t="str">
        <f t="shared" si="3"/>
        <v>N/a</v>
      </c>
      <c r="I16" s="211" t="str">
        <f t="shared" si="4"/>
        <v/>
      </c>
      <c r="L16" s="15">
        <f t="shared" si="5"/>
        <v>0</v>
      </c>
    </row>
    <row r="17" spans="1:17" ht="15.6" customHeight="1">
      <c r="B17" s="134"/>
      <c r="C17" s="135"/>
      <c r="D17" s="111" t="str">
        <f t="shared" si="0"/>
        <v/>
      </c>
      <c r="E17" s="94"/>
      <c r="F17" s="197">
        <f t="shared" si="1"/>
        <v>0</v>
      </c>
      <c r="G17" s="111" t="str">
        <f t="shared" si="2"/>
        <v>N/a</v>
      </c>
      <c r="H17" s="197" t="str">
        <f t="shared" si="3"/>
        <v>N/a</v>
      </c>
      <c r="I17" s="211" t="str">
        <f t="shared" si="4"/>
        <v/>
      </c>
      <c r="L17" s="15">
        <f t="shared" si="5"/>
        <v>0</v>
      </c>
    </row>
    <row r="18" spans="1:17" ht="15.6" customHeight="1">
      <c r="B18" s="134"/>
      <c r="C18" s="135"/>
      <c r="D18" s="111" t="str">
        <f t="shared" si="0"/>
        <v/>
      </c>
      <c r="E18" s="94"/>
      <c r="F18" s="197">
        <f t="shared" si="1"/>
        <v>0</v>
      </c>
      <c r="G18" s="111" t="str">
        <f t="shared" si="2"/>
        <v>N/a</v>
      </c>
      <c r="H18" s="197" t="str">
        <f t="shared" si="3"/>
        <v>N/a</v>
      </c>
      <c r="I18" s="211" t="str">
        <f t="shared" si="4"/>
        <v/>
      </c>
      <c r="L18" s="15">
        <f t="shared" si="5"/>
        <v>0</v>
      </c>
    </row>
    <row r="19" spans="1:17" ht="15.6" customHeight="1">
      <c r="B19" s="134"/>
      <c r="C19" s="135"/>
      <c r="D19" s="111" t="str">
        <f t="shared" si="0"/>
        <v/>
      </c>
      <c r="E19" s="94"/>
      <c r="F19" s="197">
        <f t="shared" si="1"/>
        <v>0</v>
      </c>
      <c r="G19" s="111" t="str">
        <f t="shared" si="2"/>
        <v>N/a</v>
      </c>
      <c r="H19" s="197" t="str">
        <f t="shared" si="3"/>
        <v>N/a</v>
      </c>
      <c r="I19" s="211" t="str">
        <f t="shared" si="4"/>
        <v/>
      </c>
      <c r="J19" s="98"/>
      <c r="L19" s="15">
        <f t="shared" si="5"/>
        <v>0</v>
      </c>
    </row>
    <row r="20" spans="1:17" ht="15.6" customHeight="1">
      <c r="B20" s="15"/>
      <c r="C20" s="15"/>
      <c r="D20" s="41"/>
      <c r="E20" s="112" t="s">
        <v>19</v>
      </c>
      <c r="F20" s="197">
        <f>SUM(F11:F19)</f>
        <v>0</v>
      </c>
      <c r="G20" s="111" t="str">
        <f t="shared" si="2"/>
        <v>N/a</v>
      </c>
      <c r="H20" s="197" t="str">
        <f t="shared" si="3"/>
        <v>N/a</v>
      </c>
      <c r="I20" s="211" t="str">
        <f t="shared" si="4"/>
        <v/>
      </c>
      <c r="J20" s="98"/>
      <c r="L20" s="15">
        <f t="shared" si="5"/>
        <v>0</v>
      </c>
    </row>
    <row r="21" spans="1:17" s="2" customFormat="1" ht="15.6" customHeight="1">
      <c r="A21" s="23"/>
      <c r="B21" s="7"/>
      <c r="C21" s="7"/>
      <c r="D21" s="28"/>
      <c r="E21" s="28"/>
      <c r="F21" s="20"/>
      <c r="H21" s="12"/>
      <c r="I21" s="7"/>
      <c r="J21" s="119"/>
      <c r="L21" s="7"/>
      <c r="M21" s="7"/>
      <c r="N21" s="7"/>
      <c r="O21" s="7"/>
      <c r="P21" s="7"/>
      <c r="Q21" s="7"/>
    </row>
    <row r="22" spans="1:17" ht="53.25" customHeight="1">
      <c r="B22" s="7"/>
      <c r="C22" s="7"/>
      <c r="D22" s="15"/>
      <c r="E22" s="205" t="str">
        <f>IF(C7="Direct payroll costs plus fixed mark-up (50%)","Standard mark-up direct payroll costs (50%)","Mark-up not relevant to the current chosen personnel cost system")</f>
        <v>Mark-up not relevant to the current chosen personnel cost system</v>
      </c>
      <c r="F22" s="204" t="str">
        <f>IF($C7="Fixed hourly rate system",0,(IF($C7="integral cost system",0,(IF($C7="Direct payroll costs plus fixed mark-up (50%)",F20*0.5,"0")))))</f>
        <v>0</v>
      </c>
      <c r="G22" s="205" t="str">
        <f>IF(C7="Direct payroll costs plus fixed mark-up (50%)", "Actual mark-up direct payroll costs (for calculation in-kind contribution) in EUR:","Not relevant to the current chosen personnel cost system")</f>
        <v>Not relevant to the current chosen personnel cost system</v>
      </c>
      <c r="H22" s="111" t="str">
        <f>IF($G$22="Not relevant to the current chosen personnel cost system","N/a","")</f>
        <v>N/a</v>
      </c>
      <c r="I22" s="189"/>
      <c r="J22" s="212"/>
      <c r="L22" s="15">
        <f>IF(OR($H22="",(F22-H22&lt;0)),0,F22-H22)</f>
        <v>0</v>
      </c>
    </row>
    <row r="23" spans="1:17" s="2" customFormat="1" ht="24.95" customHeight="1">
      <c r="A23" s="23"/>
      <c r="B23" s="7"/>
      <c r="C23" s="7"/>
      <c r="D23" s="10"/>
      <c r="E23" s="210" t="s">
        <v>20</v>
      </c>
      <c r="F23" s="203">
        <f>SUM(F11:F19,F22)</f>
        <v>0</v>
      </c>
      <c r="G23" s="21"/>
      <c r="H23" s="204" t="str">
        <f>IF($C7="Fixed hourly rate system (fixed hourly rate of EUR 65) ",SUM(H11:H20),IF(C7="Direct payroll costs plus fixed mark-up (50%)",L22,"N/a"))</f>
        <v>N/a</v>
      </c>
      <c r="I23" s="200" t="str">
        <f>IF(H23&gt;0,"In-kind contribution from personnel costs","")</f>
        <v/>
      </c>
      <c r="J23" s="79"/>
      <c r="K23" s="7"/>
      <c r="L23" s="7"/>
      <c r="M23" s="7"/>
      <c r="N23" s="7"/>
      <c r="O23" s="7"/>
      <c r="P23" s="7"/>
      <c r="Q23" s="7"/>
    </row>
    <row r="24" spans="1:17" s="7" customFormat="1" ht="45" customHeight="1">
      <c r="A24" s="23"/>
    </row>
    <row r="25" spans="1:17" s="2" customFormat="1" ht="24.95" customHeight="1">
      <c r="A25" s="23" t="s">
        <v>1</v>
      </c>
      <c r="B25" s="7" t="str">
        <f>IF(C7="Integral cost system (with granted permission RVO)","Project-specific costs (ex. VAT) of materials used (only if costs are not included in the IKS-rate)", "Projectspecific costs (ex. VAT) of materials used")</f>
        <v>Projectspecific costs (ex. VAT) of materials used</v>
      </c>
      <c r="C25" s="7"/>
      <c r="D25" s="7"/>
      <c r="E25" s="10"/>
      <c r="F25" s="7"/>
      <c r="G25" s="192"/>
      <c r="H25" s="21"/>
      <c r="I25" s="7"/>
      <c r="J25" s="13"/>
      <c r="K25" s="7"/>
      <c r="L25" s="7"/>
      <c r="M25" s="7"/>
      <c r="N25" s="7"/>
      <c r="O25" s="7"/>
      <c r="P25" s="7"/>
      <c r="Q25" s="7"/>
    </row>
    <row r="26" spans="1:17" s="6" customFormat="1" ht="12.75">
      <c r="A26" s="23"/>
      <c r="B26" s="362" t="s">
        <v>21</v>
      </c>
      <c r="C26" s="374"/>
      <c r="D26" s="84" t="s">
        <v>22</v>
      </c>
      <c r="E26" s="82" t="s">
        <v>23</v>
      </c>
      <c r="F26" s="107" t="s">
        <v>83</v>
      </c>
      <c r="G26" s="85"/>
      <c r="H26" s="12"/>
      <c r="I26" s="17"/>
      <c r="J26" s="37"/>
      <c r="K26" s="108"/>
      <c r="L26" s="17"/>
      <c r="M26" s="17"/>
      <c r="N26" s="17"/>
      <c r="O26" s="17"/>
      <c r="P26" s="17"/>
      <c r="Q26" s="17"/>
    </row>
    <row r="27" spans="1:17" ht="15.6" customHeight="1">
      <c r="A27" s="23"/>
      <c r="B27" s="360"/>
      <c r="C27" s="361"/>
      <c r="D27" s="111"/>
      <c r="E27" s="94"/>
      <c r="F27" s="197">
        <f t="shared" ref="F27:F34" si="6">D27*E27</f>
        <v>0</v>
      </c>
      <c r="G27" s="80"/>
      <c r="H27" s="113"/>
    </row>
    <row r="28" spans="1:17" ht="15.6" customHeight="1">
      <c r="A28" s="23"/>
      <c r="B28" s="360"/>
      <c r="C28" s="361"/>
      <c r="D28" s="111"/>
      <c r="E28" s="94"/>
      <c r="F28" s="197">
        <f t="shared" si="6"/>
        <v>0</v>
      </c>
      <c r="G28" s="80"/>
      <c r="H28" s="113"/>
    </row>
    <row r="29" spans="1:17" ht="15.6" customHeight="1">
      <c r="A29" s="23"/>
      <c r="B29" s="360"/>
      <c r="C29" s="361"/>
      <c r="D29" s="111"/>
      <c r="E29" s="94"/>
      <c r="F29" s="197">
        <f t="shared" si="6"/>
        <v>0</v>
      </c>
      <c r="G29" s="80"/>
      <c r="H29" s="113"/>
    </row>
    <row r="30" spans="1:17" ht="15.6" customHeight="1">
      <c r="A30" s="23"/>
      <c r="B30" s="360"/>
      <c r="C30" s="361"/>
      <c r="D30" s="111"/>
      <c r="E30" s="94"/>
      <c r="F30" s="197">
        <f t="shared" si="6"/>
        <v>0</v>
      </c>
      <c r="G30" s="80"/>
      <c r="H30" s="113"/>
    </row>
    <row r="31" spans="1:17" ht="15.6" customHeight="1">
      <c r="A31" s="23"/>
      <c r="B31" s="360"/>
      <c r="C31" s="361"/>
      <c r="D31" s="111"/>
      <c r="E31" s="94"/>
      <c r="F31" s="197">
        <f t="shared" si="6"/>
        <v>0</v>
      </c>
      <c r="G31" s="80"/>
      <c r="H31" s="113"/>
    </row>
    <row r="32" spans="1:17" ht="15.6" customHeight="1">
      <c r="A32" s="23"/>
      <c r="B32" s="360"/>
      <c r="C32" s="361"/>
      <c r="D32" s="111"/>
      <c r="E32" s="94"/>
      <c r="F32" s="197">
        <f t="shared" si="6"/>
        <v>0</v>
      </c>
      <c r="G32" s="80"/>
      <c r="H32" s="113"/>
    </row>
    <row r="33" spans="1:24" ht="15.6" customHeight="1">
      <c r="B33" s="360"/>
      <c r="C33" s="361"/>
      <c r="D33" s="111"/>
      <c r="E33" s="94"/>
      <c r="F33" s="197">
        <f t="shared" si="6"/>
        <v>0</v>
      </c>
      <c r="G33" s="80"/>
      <c r="H33" s="113"/>
    </row>
    <row r="34" spans="1:24" ht="15.6" customHeight="1">
      <c r="B34" s="360"/>
      <c r="C34" s="361"/>
      <c r="D34" s="111"/>
      <c r="E34" s="94"/>
      <c r="F34" s="197">
        <f t="shared" si="6"/>
        <v>0</v>
      </c>
      <c r="G34" s="80"/>
      <c r="H34" s="15"/>
    </row>
    <row r="35" spans="1:24" ht="24.95" customHeight="1">
      <c r="B35" s="15"/>
      <c r="C35" s="15"/>
      <c r="D35" s="29"/>
      <c r="E35" s="26"/>
      <c r="F35" s="26"/>
      <c r="G35" s="80"/>
      <c r="H35" s="114"/>
    </row>
    <row r="36" spans="1:24" s="2" customFormat="1" ht="24.95" customHeight="1">
      <c r="A36" s="23"/>
      <c r="B36" s="18"/>
      <c r="C36" s="18"/>
      <c r="D36" s="19"/>
      <c r="E36" s="210" t="s">
        <v>20</v>
      </c>
      <c r="F36" s="203">
        <f>SUM(F27:F34)</f>
        <v>0</v>
      </c>
      <c r="G36" s="79"/>
      <c r="H36" s="21"/>
      <c r="I36" s="7"/>
      <c r="J36" s="13"/>
      <c r="K36" s="7"/>
      <c r="L36" s="7"/>
      <c r="M36" s="7"/>
      <c r="N36" s="7"/>
      <c r="O36" s="7"/>
      <c r="P36" s="7"/>
      <c r="Q36" s="7"/>
    </row>
    <row r="37" spans="1:24" s="2" customFormat="1" ht="48" customHeight="1">
      <c r="A37" s="78"/>
      <c r="B37" s="79"/>
      <c r="C37" s="79"/>
      <c r="D37" s="79"/>
      <c r="E37" s="99"/>
      <c r="F37" s="79"/>
      <c r="G37" s="10"/>
      <c r="H37" s="12"/>
      <c r="I37" s="7"/>
      <c r="J37" s="13"/>
      <c r="K37" s="79"/>
      <c r="L37" s="79"/>
      <c r="M37" s="79"/>
      <c r="N37" s="79"/>
      <c r="O37" s="79"/>
      <c r="P37" s="79"/>
      <c r="Q37" s="79"/>
      <c r="R37" s="79"/>
      <c r="S37" s="79"/>
      <c r="T37" s="79"/>
      <c r="U37" s="79"/>
      <c r="V37" s="79"/>
    </row>
    <row r="38" spans="1:24" s="2" customFormat="1" ht="24.95" customHeight="1">
      <c r="A38" s="23" t="s">
        <v>2</v>
      </c>
      <c r="B38" s="109" t="s">
        <v>91</v>
      </c>
      <c r="C38" s="109"/>
      <c r="D38" s="100"/>
      <c r="E38" s="100"/>
      <c r="F38" s="100"/>
      <c r="G38" s="100"/>
      <c r="H38" s="100"/>
      <c r="I38" s="100"/>
      <c r="J38" s="100"/>
      <c r="K38" s="99"/>
      <c r="L38" s="99"/>
      <c r="M38" s="99"/>
      <c r="N38" s="99"/>
      <c r="O38" s="99"/>
      <c r="P38" s="99"/>
      <c r="Q38" s="79"/>
      <c r="R38" s="79"/>
      <c r="S38" s="79"/>
      <c r="T38" s="79"/>
      <c r="U38" s="79"/>
      <c r="V38" s="79"/>
    </row>
    <row r="39" spans="1:24" s="142" customFormat="1" ht="161.25" customHeight="1">
      <c r="A39" s="137"/>
      <c r="B39" s="138" t="s">
        <v>24</v>
      </c>
      <c r="C39" s="143" t="s">
        <v>104</v>
      </c>
      <c r="D39" s="139" t="s">
        <v>105</v>
      </c>
      <c r="E39" s="140" t="s">
        <v>106</v>
      </c>
      <c r="F39" s="140" t="s">
        <v>108</v>
      </c>
      <c r="G39" s="140" t="s">
        <v>109</v>
      </c>
      <c r="H39" s="144" t="s">
        <v>107</v>
      </c>
      <c r="I39" s="145" t="s">
        <v>83</v>
      </c>
      <c r="J39" s="194" t="s">
        <v>113</v>
      </c>
      <c r="K39" s="141"/>
      <c r="L39" s="141"/>
      <c r="M39" s="141"/>
      <c r="N39" s="141"/>
      <c r="O39" s="141"/>
      <c r="P39" s="141"/>
      <c r="Q39" s="141"/>
      <c r="R39" s="141"/>
      <c r="S39" s="141"/>
      <c r="T39" s="141"/>
      <c r="U39" s="141"/>
      <c r="V39" s="141"/>
      <c r="W39" s="141"/>
      <c r="X39" s="141"/>
    </row>
    <row r="40" spans="1:24" s="2" customFormat="1" ht="24.95" customHeight="1">
      <c r="A40" s="78"/>
      <c r="B40" s="115"/>
      <c r="C40" s="123"/>
      <c r="D40" s="116"/>
      <c r="E40" s="117"/>
      <c r="F40" s="117"/>
      <c r="G40" s="199">
        <f t="shared" ref="G40:G48" si="7">$E40-$F40</f>
        <v>0</v>
      </c>
      <c r="H40" s="118"/>
      <c r="I40" s="199">
        <f t="shared" ref="I40:I48" si="8">($E40-$G40)*$H40</f>
        <v>0</v>
      </c>
      <c r="J40" s="199">
        <f>IF($C40="Existing equipment",$I40*(100%-$F$83),"N/a")</f>
        <v>0</v>
      </c>
      <c r="K40" s="79"/>
      <c r="L40" s="126"/>
      <c r="M40" s="79"/>
      <c r="N40" s="79"/>
      <c r="O40" s="79"/>
      <c r="P40" s="79"/>
      <c r="Q40" s="79"/>
      <c r="R40" s="79"/>
      <c r="S40" s="79"/>
      <c r="T40" s="79"/>
      <c r="U40" s="79"/>
      <c r="V40" s="79"/>
      <c r="W40" s="79"/>
      <c r="X40" s="79"/>
    </row>
    <row r="41" spans="1:24" s="2" customFormat="1" ht="24.95" customHeight="1">
      <c r="A41" s="78"/>
      <c r="B41" s="115"/>
      <c r="C41" s="123"/>
      <c r="D41" s="116"/>
      <c r="E41" s="117"/>
      <c r="F41" s="117"/>
      <c r="G41" s="199">
        <f t="shared" si="7"/>
        <v>0</v>
      </c>
      <c r="H41" s="118"/>
      <c r="I41" s="199">
        <f t="shared" si="8"/>
        <v>0</v>
      </c>
      <c r="J41" s="199">
        <f t="shared" ref="J41:J48" si="9">IF($C41="Existing equipment",$I41*(100%-$F$83),"N/a")</f>
        <v>0</v>
      </c>
      <c r="K41" s="79"/>
      <c r="L41" s="126"/>
      <c r="M41" s="79"/>
      <c r="N41" s="79"/>
      <c r="O41" s="79"/>
      <c r="P41" s="79"/>
      <c r="Q41" s="79"/>
      <c r="R41" s="79"/>
      <c r="S41" s="79"/>
      <c r="T41" s="79"/>
      <c r="U41" s="79"/>
      <c r="V41" s="79"/>
      <c r="W41" s="79"/>
      <c r="X41" s="79"/>
    </row>
    <row r="42" spans="1:24" s="2" customFormat="1" ht="24.95" customHeight="1">
      <c r="A42" s="78"/>
      <c r="B42" s="115"/>
      <c r="C42" s="123"/>
      <c r="D42" s="116"/>
      <c r="E42" s="117"/>
      <c r="F42" s="117"/>
      <c r="G42" s="199">
        <f t="shared" si="7"/>
        <v>0</v>
      </c>
      <c r="H42" s="118"/>
      <c r="I42" s="199">
        <f t="shared" si="8"/>
        <v>0</v>
      </c>
      <c r="J42" s="199">
        <f t="shared" si="9"/>
        <v>0</v>
      </c>
      <c r="K42" s="79"/>
      <c r="L42" s="126"/>
      <c r="M42" s="79"/>
      <c r="N42" s="79"/>
      <c r="O42" s="79"/>
      <c r="P42" s="79"/>
      <c r="Q42" s="79"/>
      <c r="R42" s="79"/>
      <c r="S42" s="79"/>
      <c r="T42" s="79"/>
      <c r="U42" s="79"/>
      <c r="V42" s="79"/>
      <c r="W42" s="79"/>
      <c r="X42" s="79"/>
    </row>
    <row r="43" spans="1:24" s="2" customFormat="1" ht="24.95" customHeight="1">
      <c r="A43" s="78"/>
      <c r="B43" s="115"/>
      <c r="C43" s="123"/>
      <c r="D43" s="116"/>
      <c r="E43" s="117"/>
      <c r="F43" s="117"/>
      <c r="G43" s="199">
        <f t="shared" si="7"/>
        <v>0</v>
      </c>
      <c r="H43" s="118"/>
      <c r="I43" s="199">
        <f t="shared" si="8"/>
        <v>0</v>
      </c>
      <c r="J43" s="199">
        <f t="shared" si="9"/>
        <v>0</v>
      </c>
      <c r="K43" s="79"/>
      <c r="L43" s="126"/>
      <c r="M43" s="79"/>
      <c r="N43" s="79"/>
      <c r="O43" s="79"/>
      <c r="P43" s="79"/>
      <c r="Q43" s="79"/>
      <c r="R43" s="79"/>
      <c r="S43" s="79"/>
      <c r="T43" s="79"/>
      <c r="U43" s="79"/>
      <c r="V43" s="79"/>
      <c r="W43" s="79"/>
      <c r="X43" s="79"/>
    </row>
    <row r="44" spans="1:24" s="2" customFormat="1" ht="24.95" customHeight="1">
      <c r="A44" s="78"/>
      <c r="B44" s="115"/>
      <c r="C44" s="123"/>
      <c r="D44" s="116"/>
      <c r="E44" s="117"/>
      <c r="F44" s="117"/>
      <c r="G44" s="199">
        <f t="shared" si="7"/>
        <v>0</v>
      </c>
      <c r="H44" s="118"/>
      <c r="I44" s="199">
        <f t="shared" si="8"/>
        <v>0</v>
      </c>
      <c r="J44" s="199">
        <f t="shared" si="9"/>
        <v>0</v>
      </c>
      <c r="K44" s="79"/>
      <c r="L44" s="126"/>
      <c r="M44" s="79"/>
      <c r="N44" s="79"/>
      <c r="O44" s="79"/>
      <c r="P44" s="79"/>
      <c r="Q44" s="79"/>
      <c r="R44" s="79"/>
      <c r="S44" s="79"/>
      <c r="T44" s="79"/>
      <c r="U44" s="79"/>
      <c r="V44" s="79"/>
      <c r="W44" s="79"/>
      <c r="X44" s="79"/>
    </row>
    <row r="45" spans="1:24" s="2" customFormat="1" ht="24.95" customHeight="1">
      <c r="A45" s="78"/>
      <c r="B45" s="115"/>
      <c r="C45" s="123"/>
      <c r="D45" s="116"/>
      <c r="E45" s="117"/>
      <c r="F45" s="117"/>
      <c r="G45" s="199">
        <f t="shared" si="7"/>
        <v>0</v>
      </c>
      <c r="H45" s="118"/>
      <c r="I45" s="199">
        <f t="shared" si="8"/>
        <v>0</v>
      </c>
      <c r="J45" s="199">
        <f t="shared" si="9"/>
        <v>0</v>
      </c>
      <c r="K45" s="79"/>
      <c r="L45" s="126"/>
      <c r="M45" s="79"/>
      <c r="N45" s="79"/>
      <c r="O45" s="79"/>
      <c r="P45" s="79"/>
      <c r="Q45" s="79"/>
      <c r="R45" s="79"/>
      <c r="S45" s="79"/>
      <c r="T45" s="79"/>
      <c r="U45" s="79"/>
      <c r="V45" s="79"/>
      <c r="W45" s="79"/>
      <c r="X45" s="79"/>
    </row>
    <row r="46" spans="1:24" s="2" customFormat="1" ht="24.95" customHeight="1">
      <c r="A46" s="78"/>
      <c r="B46" s="115"/>
      <c r="C46" s="123"/>
      <c r="D46" s="116"/>
      <c r="E46" s="117"/>
      <c r="F46" s="117"/>
      <c r="G46" s="199">
        <f t="shared" si="7"/>
        <v>0</v>
      </c>
      <c r="H46" s="118"/>
      <c r="I46" s="199">
        <f t="shared" si="8"/>
        <v>0</v>
      </c>
      <c r="J46" s="199">
        <f t="shared" si="9"/>
        <v>0</v>
      </c>
      <c r="K46" s="79"/>
      <c r="L46" s="126"/>
      <c r="M46" s="79"/>
      <c r="N46" s="79"/>
      <c r="O46" s="79"/>
      <c r="P46" s="79"/>
      <c r="Q46" s="79"/>
      <c r="R46" s="79"/>
      <c r="S46" s="79"/>
      <c r="T46" s="79"/>
      <c r="U46" s="79"/>
      <c r="V46" s="79"/>
      <c r="W46" s="79"/>
      <c r="X46" s="79"/>
    </row>
    <row r="47" spans="1:24" s="2" customFormat="1" ht="24.95" customHeight="1">
      <c r="A47" s="78"/>
      <c r="B47" s="115"/>
      <c r="C47" s="123"/>
      <c r="D47" s="116"/>
      <c r="E47" s="117"/>
      <c r="F47" s="117"/>
      <c r="G47" s="199">
        <f t="shared" si="7"/>
        <v>0</v>
      </c>
      <c r="H47" s="118"/>
      <c r="I47" s="199">
        <f t="shared" si="8"/>
        <v>0</v>
      </c>
      <c r="J47" s="199">
        <f t="shared" si="9"/>
        <v>0</v>
      </c>
      <c r="K47" s="79"/>
      <c r="L47" s="126"/>
      <c r="M47" s="79"/>
      <c r="N47" s="79"/>
      <c r="O47" s="79"/>
      <c r="P47" s="79"/>
      <c r="Q47" s="79"/>
      <c r="R47" s="79"/>
      <c r="S47" s="79"/>
      <c r="T47" s="79"/>
      <c r="U47" s="79"/>
      <c r="V47" s="79"/>
      <c r="W47" s="79"/>
      <c r="X47" s="79"/>
    </row>
    <row r="48" spans="1:24" s="2" customFormat="1" ht="24.95" customHeight="1">
      <c r="A48" s="78"/>
      <c r="B48" s="115"/>
      <c r="C48" s="123"/>
      <c r="D48" s="116"/>
      <c r="E48" s="117"/>
      <c r="F48" s="117"/>
      <c r="G48" s="199">
        <f t="shared" si="7"/>
        <v>0</v>
      </c>
      <c r="H48" s="118"/>
      <c r="I48" s="199">
        <f t="shared" si="8"/>
        <v>0</v>
      </c>
      <c r="J48" s="199">
        <f t="shared" si="9"/>
        <v>0</v>
      </c>
      <c r="K48" s="79"/>
      <c r="L48" s="126"/>
      <c r="M48" s="79"/>
      <c r="N48" s="79"/>
      <c r="O48" s="79"/>
      <c r="P48" s="79"/>
      <c r="Q48" s="79"/>
      <c r="R48" s="79"/>
      <c r="S48" s="79"/>
      <c r="T48" s="79"/>
      <c r="U48" s="79"/>
      <c r="V48" s="79"/>
      <c r="W48" s="79"/>
      <c r="X48" s="79"/>
    </row>
    <row r="49" spans="1:24" s="2" customFormat="1" ht="24.95" customHeight="1">
      <c r="A49" s="78"/>
      <c r="B49" s="100"/>
      <c r="D49" s="100"/>
      <c r="E49" s="101"/>
      <c r="F49" s="39"/>
      <c r="G49" s="39"/>
      <c r="H49" s="39"/>
      <c r="I49" s="38"/>
      <c r="J49" s="79"/>
      <c r="K49" s="79"/>
      <c r="L49" s="48"/>
      <c r="M49" s="79"/>
      <c r="N49" s="79"/>
      <c r="O49" s="79"/>
      <c r="P49" s="79"/>
      <c r="Q49" s="79"/>
      <c r="R49" s="79"/>
      <c r="S49" s="79"/>
      <c r="T49" s="79"/>
      <c r="U49" s="79"/>
      <c r="V49" s="79"/>
      <c r="W49" s="79"/>
      <c r="X49" s="79"/>
    </row>
    <row r="50" spans="1:24" s="2" customFormat="1" ht="24.95" customHeight="1">
      <c r="A50" s="78"/>
      <c r="B50" s="100"/>
      <c r="C50" s="100"/>
      <c r="D50" s="100"/>
      <c r="E50" s="100"/>
      <c r="F50" s="15"/>
      <c r="G50" s="15"/>
      <c r="H50" s="210" t="s">
        <v>20</v>
      </c>
      <c r="I50" s="199">
        <f>SUM(I40:I48)</f>
        <v>0</v>
      </c>
      <c r="J50" s="199" t="str">
        <f>IF(SUM(J40:J48)=0,"N/a",SUM(J40:J48))</f>
        <v>N/a</v>
      </c>
      <c r="K50" s="200" t="str">
        <f>IF(J50&gt;0,"In-kind contribution from depreciation existing equipment","")</f>
        <v/>
      </c>
      <c r="L50" s="79"/>
      <c r="M50" s="79"/>
      <c r="N50" s="79"/>
      <c r="O50" s="79"/>
      <c r="P50" s="79"/>
      <c r="Q50" s="79"/>
      <c r="R50" s="79"/>
      <c r="S50" s="79"/>
      <c r="T50" s="79"/>
      <c r="U50" s="79"/>
      <c r="V50" s="79"/>
      <c r="W50" s="79"/>
      <c r="X50" s="79"/>
    </row>
    <row r="51" spans="1:24" s="2" customFormat="1" ht="24.95" customHeight="1">
      <c r="A51" s="23" t="s">
        <v>3</v>
      </c>
      <c r="B51" s="109" t="s">
        <v>259</v>
      </c>
      <c r="C51" s="109"/>
      <c r="D51" s="100"/>
      <c r="E51" s="100"/>
      <c r="F51" s="100"/>
      <c r="G51" s="100"/>
      <c r="H51" s="100"/>
      <c r="J51" s="79"/>
      <c r="K51" s="79"/>
      <c r="L51" s="79"/>
      <c r="M51" s="79"/>
      <c r="N51" s="79"/>
      <c r="O51" s="79"/>
      <c r="P51" s="79"/>
      <c r="Q51" s="79"/>
      <c r="R51" s="79"/>
      <c r="S51" s="79"/>
      <c r="T51" s="79"/>
      <c r="U51" s="79"/>
      <c r="V51" s="79"/>
      <c r="W51" s="79"/>
      <c r="X51" s="79"/>
    </row>
    <row r="52" spans="1:24" s="2" customFormat="1" ht="98.25" customHeight="1">
      <c r="A52" s="78"/>
      <c r="B52" s="81" t="s">
        <v>59</v>
      </c>
      <c r="C52" s="125" t="s">
        <v>116</v>
      </c>
      <c r="D52" s="195" t="s">
        <v>258</v>
      </c>
      <c r="E52" s="139" t="s">
        <v>114</v>
      </c>
      <c r="F52" s="139" t="s">
        <v>117</v>
      </c>
      <c r="G52" s="139" t="s">
        <v>119</v>
      </c>
      <c r="H52" s="139" t="s">
        <v>120</v>
      </c>
      <c r="I52" s="139" t="s">
        <v>121</v>
      </c>
      <c r="J52" s="125" t="s">
        <v>115</v>
      </c>
      <c r="K52" s="125" t="s">
        <v>118</v>
      </c>
      <c r="L52" s="196"/>
      <c r="M52" s="79"/>
      <c r="N52" s="79"/>
      <c r="O52" s="79"/>
      <c r="P52" s="79"/>
      <c r="Q52" s="79"/>
      <c r="R52" s="79"/>
      <c r="S52" s="79"/>
      <c r="T52" s="79"/>
      <c r="U52" s="79"/>
      <c r="V52" s="79"/>
      <c r="W52" s="79"/>
      <c r="X52" s="79"/>
    </row>
    <row r="53" spans="1:24" s="2" customFormat="1" ht="24.95" customHeight="1">
      <c r="A53" s="78"/>
      <c r="B53" s="213" t="s">
        <v>50</v>
      </c>
      <c r="C53" s="186"/>
      <c r="D53" s="127"/>
      <c r="E53" s="127"/>
      <c r="F53" s="293"/>
      <c r="G53" s="117"/>
      <c r="H53" s="117"/>
      <c r="I53" s="186"/>
      <c r="J53" s="115"/>
      <c r="K53" s="199">
        <f>$C53+($F53*$G53)+($F53*$H53)+$I53</f>
        <v>0</v>
      </c>
      <c r="L53" s="79"/>
      <c r="M53" s="79"/>
      <c r="N53" s="79"/>
      <c r="O53" s="79"/>
      <c r="P53" s="79"/>
      <c r="Q53" s="79"/>
      <c r="R53" s="79"/>
      <c r="S53" s="79"/>
      <c r="T53" s="79"/>
      <c r="U53" s="79"/>
      <c r="V53" s="79"/>
      <c r="W53" s="79"/>
      <c r="X53" s="79"/>
    </row>
    <row r="54" spans="1:24" s="2" customFormat="1" ht="24.95" customHeight="1">
      <c r="A54" s="78"/>
      <c r="B54" s="213" t="s">
        <v>51</v>
      </c>
      <c r="C54" s="186"/>
      <c r="D54" s="127"/>
      <c r="E54" s="127"/>
      <c r="F54" s="293"/>
      <c r="G54" s="117"/>
      <c r="H54" s="117"/>
      <c r="I54" s="186"/>
      <c r="J54" s="115"/>
      <c r="K54" s="199">
        <f t="shared" ref="K54:K61" si="10">$C54+($F54*$G54)+($F54*$H54)+$I54</f>
        <v>0</v>
      </c>
      <c r="L54" s="79"/>
      <c r="M54" s="79"/>
      <c r="N54" s="79"/>
      <c r="O54" s="79"/>
      <c r="P54" s="79"/>
      <c r="Q54" s="79"/>
      <c r="R54" s="79"/>
      <c r="S54" s="79"/>
      <c r="T54" s="79"/>
      <c r="U54" s="79"/>
      <c r="V54" s="79"/>
      <c r="W54" s="79"/>
      <c r="X54" s="79"/>
    </row>
    <row r="55" spans="1:24" s="2" customFormat="1" ht="24.95" customHeight="1">
      <c r="A55" s="78"/>
      <c r="B55" s="213" t="s">
        <v>52</v>
      </c>
      <c r="C55" s="186"/>
      <c r="D55" s="127"/>
      <c r="E55" s="127"/>
      <c r="F55" s="293"/>
      <c r="G55" s="117"/>
      <c r="H55" s="117"/>
      <c r="I55" s="186"/>
      <c r="J55" s="115"/>
      <c r="K55" s="199">
        <f t="shared" si="10"/>
        <v>0</v>
      </c>
      <c r="L55" s="79"/>
      <c r="M55" s="79"/>
      <c r="N55" s="79"/>
      <c r="O55" s="79"/>
      <c r="P55" s="79"/>
      <c r="Q55" s="79"/>
      <c r="R55" s="79"/>
      <c r="S55" s="79"/>
      <c r="T55" s="79"/>
      <c r="U55" s="79"/>
      <c r="V55" s="79"/>
      <c r="W55" s="79"/>
      <c r="X55" s="79"/>
    </row>
    <row r="56" spans="1:24" s="2" customFormat="1" ht="24.95" customHeight="1">
      <c r="A56" s="78"/>
      <c r="B56" s="213" t="s">
        <v>53</v>
      </c>
      <c r="C56" s="186"/>
      <c r="D56" s="127"/>
      <c r="E56" s="127"/>
      <c r="F56" s="293"/>
      <c r="G56" s="117"/>
      <c r="H56" s="117"/>
      <c r="I56" s="186"/>
      <c r="J56" s="115"/>
      <c r="K56" s="199">
        <f t="shared" si="10"/>
        <v>0</v>
      </c>
      <c r="L56" s="79"/>
      <c r="M56" s="79"/>
      <c r="N56" s="79"/>
      <c r="O56" s="79"/>
      <c r="P56" s="79"/>
      <c r="Q56" s="79"/>
      <c r="R56" s="79"/>
      <c r="S56" s="79"/>
      <c r="T56" s="79"/>
      <c r="U56" s="79"/>
      <c r="V56" s="79"/>
      <c r="W56" s="79"/>
      <c r="X56" s="79"/>
    </row>
    <row r="57" spans="1:24" s="2" customFormat="1" ht="24.95" customHeight="1">
      <c r="A57" s="78"/>
      <c r="B57" s="213" t="s">
        <v>54</v>
      </c>
      <c r="C57" s="186"/>
      <c r="D57" s="127"/>
      <c r="E57" s="127"/>
      <c r="F57" s="293"/>
      <c r="G57" s="117"/>
      <c r="H57" s="117"/>
      <c r="I57" s="186"/>
      <c r="J57" s="115"/>
      <c r="K57" s="199">
        <f t="shared" si="10"/>
        <v>0</v>
      </c>
      <c r="L57" s="79"/>
      <c r="M57" s="79"/>
      <c r="N57" s="79"/>
      <c r="O57" s="79"/>
      <c r="P57" s="79"/>
      <c r="Q57" s="79"/>
      <c r="R57" s="79"/>
      <c r="S57" s="79"/>
      <c r="T57" s="79"/>
      <c r="U57" s="79"/>
      <c r="V57" s="79"/>
      <c r="W57" s="79"/>
      <c r="X57" s="79"/>
    </row>
    <row r="58" spans="1:24" s="2" customFormat="1" ht="24.95" customHeight="1">
      <c r="A58" s="78"/>
      <c r="B58" s="213" t="s">
        <v>55</v>
      </c>
      <c r="C58" s="186"/>
      <c r="D58" s="127"/>
      <c r="E58" s="127"/>
      <c r="F58" s="293"/>
      <c r="G58" s="117"/>
      <c r="H58" s="117"/>
      <c r="I58" s="186"/>
      <c r="J58" s="115"/>
      <c r="K58" s="199">
        <f t="shared" si="10"/>
        <v>0</v>
      </c>
      <c r="L58" s="79"/>
      <c r="M58" s="79"/>
      <c r="N58" s="79"/>
      <c r="O58" s="79"/>
      <c r="P58" s="79"/>
      <c r="Q58" s="79"/>
      <c r="R58" s="79"/>
      <c r="S58" s="79"/>
      <c r="T58" s="79"/>
      <c r="U58" s="79"/>
      <c r="V58" s="79"/>
      <c r="W58" s="79"/>
      <c r="X58" s="79"/>
    </row>
    <row r="59" spans="1:24" s="2" customFormat="1" ht="24.95" customHeight="1">
      <c r="A59" s="78"/>
      <c r="B59" s="213" t="s">
        <v>56</v>
      </c>
      <c r="C59" s="186"/>
      <c r="D59" s="127"/>
      <c r="E59" s="127"/>
      <c r="F59" s="293"/>
      <c r="G59" s="117"/>
      <c r="H59" s="117"/>
      <c r="I59" s="186"/>
      <c r="J59" s="115"/>
      <c r="K59" s="199">
        <f t="shared" si="10"/>
        <v>0</v>
      </c>
      <c r="L59" s="79"/>
      <c r="M59" s="79"/>
      <c r="N59" s="79"/>
      <c r="O59" s="79"/>
      <c r="P59" s="79"/>
      <c r="Q59" s="79"/>
      <c r="R59" s="79"/>
      <c r="S59" s="79"/>
      <c r="T59" s="79"/>
      <c r="U59" s="79"/>
      <c r="V59" s="79"/>
      <c r="W59" s="79"/>
      <c r="X59" s="79"/>
    </row>
    <row r="60" spans="1:24" s="2" customFormat="1" ht="24.95" customHeight="1">
      <c r="A60" s="78"/>
      <c r="B60" s="213" t="s">
        <v>57</v>
      </c>
      <c r="C60" s="186"/>
      <c r="D60" s="127"/>
      <c r="E60" s="127"/>
      <c r="F60" s="293"/>
      <c r="G60" s="117"/>
      <c r="H60" s="117"/>
      <c r="I60" s="186"/>
      <c r="J60" s="115"/>
      <c r="K60" s="199">
        <f t="shared" si="10"/>
        <v>0</v>
      </c>
      <c r="L60" s="79"/>
      <c r="M60" s="79"/>
      <c r="N60" s="79"/>
      <c r="O60" s="79"/>
      <c r="P60" s="79"/>
      <c r="Q60" s="79"/>
      <c r="R60" s="79"/>
      <c r="S60" s="79"/>
      <c r="T60" s="79"/>
      <c r="U60" s="79"/>
      <c r="V60" s="79"/>
      <c r="W60" s="79"/>
      <c r="X60" s="79"/>
    </row>
    <row r="61" spans="1:24" s="2" customFormat="1" ht="24.95" customHeight="1">
      <c r="A61" s="78"/>
      <c r="B61" s="213" t="s">
        <v>58</v>
      </c>
      <c r="C61" s="186"/>
      <c r="D61" s="127"/>
      <c r="E61" s="127"/>
      <c r="F61" s="293"/>
      <c r="G61" s="117"/>
      <c r="H61" s="117"/>
      <c r="I61" s="186"/>
      <c r="J61" s="115"/>
      <c r="K61" s="199">
        <f t="shared" si="10"/>
        <v>0</v>
      </c>
      <c r="L61" s="79"/>
      <c r="M61" s="79"/>
      <c r="N61" s="79"/>
      <c r="O61" s="79"/>
      <c r="P61" s="79"/>
      <c r="Q61" s="79"/>
      <c r="R61" s="79"/>
      <c r="S61" s="79"/>
      <c r="T61" s="79"/>
      <c r="U61" s="79"/>
      <c r="V61" s="79"/>
      <c r="W61" s="79"/>
      <c r="X61" s="79"/>
    </row>
    <row r="62" spans="1:24" s="2" customFormat="1" ht="24.95" customHeight="1">
      <c r="A62" s="78"/>
      <c r="B62" s="100"/>
      <c r="E62" s="100"/>
      <c r="F62" s="79"/>
      <c r="G62" s="39"/>
      <c r="H62" s="39"/>
      <c r="J62" s="79"/>
      <c r="K62" s="38"/>
      <c r="L62" s="79"/>
      <c r="M62" s="79"/>
      <c r="N62" s="79"/>
      <c r="O62" s="79"/>
      <c r="P62" s="79"/>
      <c r="Q62" s="79"/>
      <c r="R62" s="79"/>
      <c r="S62" s="79"/>
      <c r="T62" s="79"/>
      <c r="U62" s="79"/>
      <c r="V62" s="79"/>
      <c r="W62" s="79"/>
      <c r="X62" s="79"/>
    </row>
    <row r="63" spans="1:24" s="2" customFormat="1" ht="24.95" customHeight="1">
      <c r="A63" s="78"/>
      <c r="B63" s="100"/>
      <c r="C63" s="100"/>
      <c r="D63" s="100"/>
      <c r="E63" s="100"/>
      <c r="G63" s="15"/>
      <c r="H63" s="15"/>
      <c r="I63" s="79"/>
      <c r="J63" s="210" t="s">
        <v>20</v>
      </c>
      <c r="K63" s="199">
        <f>SUM(K53:K61)</f>
        <v>0</v>
      </c>
      <c r="L63" s="79"/>
      <c r="M63" s="79"/>
      <c r="N63" s="79"/>
      <c r="O63" s="79"/>
      <c r="P63" s="79"/>
      <c r="Q63" s="79"/>
      <c r="R63" s="79"/>
      <c r="S63" s="79"/>
      <c r="T63" s="79"/>
      <c r="U63" s="79"/>
      <c r="V63" s="79"/>
      <c r="W63" s="79"/>
      <c r="X63" s="79"/>
    </row>
    <row r="64" spans="1:24" s="2" customFormat="1" ht="24.95" customHeight="1">
      <c r="A64" s="78"/>
      <c r="B64" s="100"/>
      <c r="C64" s="100"/>
      <c r="D64" s="100"/>
      <c r="E64" s="100"/>
      <c r="F64" s="100"/>
      <c r="G64" s="15"/>
      <c r="H64" s="15"/>
      <c r="I64" s="15"/>
      <c r="J64" s="86"/>
      <c r="K64" s="79"/>
      <c r="L64" s="79"/>
      <c r="M64" s="79"/>
      <c r="N64" s="79"/>
      <c r="O64" s="79"/>
      <c r="P64" s="79"/>
      <c r="Q64" s="79"/>
      <c r="R64" s="79"/>
      <c r="S64" s="79"/>
      <c r="T64" s="79"/>
      <c r="U64" s="79"/>
      <c r="V64" s="79"/>
      <c r="W64" s="79"/>
      <c r="X64" s="79"/>
    </row>
    <row r="65" spans="1:17" s="2" customFormat="1" ht="24.95" customHeight="1">
      <c r="A65" s="78"/>
      <c r="B65" s="79"/>
      <c r="C65" s="79"/>
      <c r="D65" s="79"/>
      <c r="E65" s="99"/>
      <c r="F65" s="79"/>
      <c r="G65" s="10"/>
      <c r="H65" s="12"/>
      <c r="I65" s="7"/>
      <c r="J65" s="119"/>
      <c r="K65" s="79"/>
      <c r="L65" s="7"/>
      <c r="M65" s="7"/>
      <c r="N65" s="7"/>
      <c r="O65" s="7"/>
      <c r="P65" s="7"/>
      <c r="Q65" s="7"/>
    </row>
    <row r="66" spans="1:17" ht="24.95" customHeight="1">
      <c r="A66" s="23" t="s">
        <v>4</v>
      </c>
      <c r="B66" s="7" t="s">
        <v>49</v>
      </c>
      <c r="C66" s="7"/>
      <c r="D66" s="7"/>
      <c r="E66" s="16"/>
      <c r="F66" s="15"/>
      <c r="G66" s="12"/>
      <c r="H66" s="15"/>
      <c r="I66" s="36"/>
      <c r="J66" s="48"/>
      <c r="Q66" s="1"/>
    </row>
    <row r="67" spans="1:17" s="6" customFormat="1" ht="54" customHeight="1">
      <c r="A67" s="23"/>
      <c r="B67" s="362" t="s">
        <v>21</v>
      </c>
      <c r="C67" s="363"/>
      <c r="D67" s="84" t="s">
        <v>84</v>
      </c>
      <c r="E67" s="85"/>
      <c r="F67" s="85"/>
      <c r="G67" s="12"/>
      <c r="H67" s="17"/>
      <c r="I67" s="37"/>
      <c r="J67" s="85"/>
      <c r="K67" s="17"/>
      <c r="L67" s="17"/>
      <c r="M67" s="17"/>
      <c r="N67" s="17"/>
      <c r="O67" s="17"/>
      <c r="P67" s="17"/>
    </row>
    <row r="68" spans="1:17" ht="15.6" customHeight="1">
      <c r="A68" s="23"/>
      <c r="B68" s="358"/>
      <c r="C68" s="359"/>
      <c r="D68" s="110"/>
      <c r="E68" s="48"/>
      <c r="F68" s="48"/>
      <c r="G68" s="21"/>
      <c r="H68" s="15"/>
      <c r="I68" s="36"/>
      <c r="J68" s="15"/>
      <c r="Q68" s="1"/>
    </row>
    <row r="69" spans="1:17" ht="15.6" customHeight="1">
      <c r="A69" s="23"/>
      <c r="B69" s="358"/>
      <c r="C69" s="359"/>
      <c r="D69" s="110"/>
      <c r="E69" s="48"/>
      <c r="F69" s="48"/>
      <c r="G69" s="21"/>
      <c r="H69" s="15"/>
      <c r="I69" s="36"/>
      <c r="J69" s="15"/>
      <c r="Q69" s="1"/>
    </row>
    <row r="70" spans="1:17" ht="15.6" customHeight="1">
      <c r="A70" s="23"/>
      <c r="B70" s="358"/>
      <c r="C70" s="359"/>
      <c r="D70" s="110"/>
      <c r="E70" s="48"/>
      <c r="F70" s="48"/>
      <c r="G70" s="21"/>
      <c r="H70" s="15"/>
      <c r="I70" s="36"/>
      <c r="J70" s="15"/>
      <c r="Q70" s="1"/>
    </row>
    <row r="71" spans="1:17" ht="15.6" customHeight="1">
      <c r="A71" s="23"/>
      <c r="B71" s="358"/>
      <c r="C71" s="359"/>
      <c r="D71" s="110"/>
      <c r="E71" s="48"/>
      <c r="F71" s="48"/>
      <c r="G71" s="21"/>
      <c r="H71" s="15"/>
      <c r="I71" s="36"/>
      <c r="J71" s="15"/>
      <c r="Q71" s="1"/>
    </row>
    <row r="72" spans="1:17" ht="15.6" customHeight="1">
      <c r="A72" s="23"/>
      <c r="B72" s="358"/>
      <c r="C72" s="359"/>
      <c r="D72" s="110"/>
      <c r="E72" s="48"/>
      <c r="F72" s="48"/>
      <c r="G72" s="21"/>
      <c r="H72" s="15"/>
      <c r="I72" s="36"/>
      <c r="J72" s="15"/>
      <c r="Q72" s="1"/>
    </row>
    <row r="73" spans="1:17" ht="15.6" customHeight="1">
      <c r="A73" s="23"/>
      <c r="B73" s="358"/>
      <c r="C73" s="359"/>
      <c r="D73" s="110"/>
      <c r="E73" s="48"/>
      <c r="F73" s="48"/>
      <c r="G73" s="21"/>
      <c r="H73" s="15"/>
      <c r="I73" s="36"/>
      <c r="J73" s="15"/>
      <c r="Q73" s="1"/>
    </row>
    <row r="74" spans="1:17" ht="15.6" customHeight="1">
      <c r="A74" s="23"/>
      <c r="B74" s="358"/>
      <c r="C74" s="359"/>
      <c r="D74" s="110"/>
      <c r="E74" s="48"/>
      <c r="F74" s="48"/>
      <c r="G74" s="21"/>
      <c r="H74" s="15"/>
      <c r="I74" s="36"/>
      <c r="J74" s="15"/>
      <c r="Q74" s="1"/>
    </row>
    <row r="75" spans="1:17" ht="15.6" customHeight="1">
      <c r="B75" s="358"/>
      <c r="C75" s="359"/>
      <c r="D75" s="110"/>
      <c r="E75" s="48"/>
      <c r="F75" s="48"/>
      <c r="G75" s="21"/>
      <c r="H75" s="102"/>
      <c r="I75" s="103"/>
      <c r="J75" s="102"/>
      <c r="K75" s="102"/>
      <c r="L75" s="102"/>
      <c r="Q75" s="1"/>
    </row>
    <row r="76" spans="1:17" ht="24.95" customHeight="1">
      <c r="B76" s="15"/>
      <c r="C76" s="15"/>
      <c r="D76" s="3"/>
      <c r="E76" s="80"/>
      <c r="F76" s="48"/>
      <c r="G76" s="21"/>
      <c r="H76" s="102"/>
      <c r="I76" s="103"/>
      <c r="J76" s="102"/>
      <c r="K76" s="102"/>
      <c r="L76" s="102"/>
      <c r="Q76" s="1"/>
    </row>
    <row r="77" spans="1:17" s="2" customFormat="1" ht="24.95" customHeight="1">
      <c r="A77" s="23"/>
      <c r="B77" s="7"/>
      <c r="C77" s="210" t="s">
        <v>20</v>
      </c>
      <c r="D77" s="203">
        <f>SUM(D68:D75)</f>
        <v>0</v>
      </c>
      <c r="E77" s="193"/>
      <c r="F77" s="79"/>
      <c r="G77" s="21"/>
      <c r="H77" s="7"/>
      <c r="I77" s="13"/>
      <c r="J77" s="7"/>
      <c r="K77" s="7"/>
      <c r="L77" s="7"/>
      <c r="M77" s="7"/>
      <c r="N77" s="7"/>
      <c r="O77" s="7"/>
      <c r="P77" s="7"/>
    </row>
    <row r="78" spans="1:17" s="7" customFormat="1" ht="39" customHeight="1">
      <c r="A78" s="23"/>
      <c r="E78" s="10"/>
      <c r="G78" s="20"/>
      <c r="H78" s="21"/>
      <c r="J78" s="13"/>
    </row>
    <row r="79" spans="1:17" s="7" customFormat="1" ht="30" customHeight="1">
      <c r="A79" s="23" t="s">
        <v>74</v>
      </c>
      <c r="B79" s="109" t="s">
        <v>78</v>
      </c>
      <c r="E79" s="10"/>
      <c r="G79" s="20"/>
      <c r="H79" s="91"/>
      <c r="J79" s="13"/>
    </row>
    <row r="80" spans="1:17" s="2" customFormat="1" ht="28.5" customHeight="1">
      <c r="A80" s="23"/>
      <c r="B80" s="347" t="s">
        <v>150</v>
      </c>
      <c r="C80" s="348"/>
      <c r="D80" s="348"/>
      <c r="E80" s="348"/>
      <c r="F80" s="197">
        <f>F23+F36+I50+K63+D77</f>
        <v>0</v>
      </c>
      <c r="G80" s="79"/>
      <c r="H80" s="79"/>
      <c r="I80" s="7"/>
      <c r="J80" s="13"/>
      <c r="K80" s="7"/>
      <c r="L80" s="7"/>
      <c r="M80" s="7"/>
      <c r="N80" s="7"/>
      <c r="O80" s="7"/>
      <c r="P80" s="7"/>
      <c r="Q80" s="7"/>
    </row>
    <row r="81" spans="1:24" s="2" customFormat="1" ht="69" customHeight="1">
      <c r="A81" s="23"/>
      <c r="B81" s="120" t="s">
        <v>86</v>
      </c>
      <c r="C81" s="121" t="s">
        <v>81</v>
      </c>
      <c r="D81" s="136"/>
      <c r="E81" s="121" t="s">
        <v>80</v>
      </c>
      <c r="F81" s="111"/>
      <c r="G81" s="79"/>
      <c r="H81" s="79"/>
      <c r="I81" s="7"/>
      <c r="J81" s="13"/>
      <c r="K81" s="7"/>
      <c r="L81" s="7"/>
      <c r="M81" s="7"/>
      <c r="N81" s="7"/>
      <c r="O81" s="7"/>
      <c r="P81" s="7"/>
      <c r="Q81" s="7"/>
    </row>
    <row r="82" spans="1:24" s="2" customFormat="1" ht="28.5" customHeight="1">
      <c r="A82" s="23"/>
      <c r="B82" s="349" t="s">
        <v>151</v>
      </c>
      <c r="C82" s="350"/>
      <c r="D82" s="350"/>
      <c r="E82" s="350"/>
      <c r="F82" s="197">
        <f>F80-F81</f>
        <v>0</v>
      </c>
      <c r="G82" s="211" t="str">
        <f>IF(OR(AND($C$4="Feasibility study",F82&gt;250000),AND($C$4="Pilot project",F82&gt;600000)),"The eligible project costs are above the maximum. You are not eligible for a subsidy.","")</f>
        <v/>
      </c>
      <c r="H82" s="79"/>
      <c r="I82" s="7"/>
      <c r="J82" s="13"/>
      <c r="K82" s="7"/>
      <c r="L82" s="7"/>
      <c r="M82" s="7"/>
      <c r="N82" s="7"/>
      <c r="O82" s="7"/>
      <c r="P82" s="7"/>
      <c r="Q82" s="7"/>
    </row>
    <row r="83" spans="1:24" s="15" customFormat="1" ht="28.5" customHeight="1">
      <c r="A83" s="22"/>
      <c r="B83" s="351" t="s">
        <v>88</v>
      </c>
      <c r="C83" s="348"/>
      <c r="D83" s="348"/>
      <c r="E83" s="348"/>
      <c r="F83" s="201" t="str">
        <f>IF(F82="","",IF(C4="Feasibility study",VLOOKUP(C6,'Bronblad percerntages'!B5:E10,2),IF(AND(C4="Pilot project",'Project and applicant details'!C6="no",'Project and applicant details'!C5="no"),VLOOKUP(C6,'Bronblad percerntages'!B5:E10,3),IF(AND(C4="Pilot project",(OR('Project and applicant details'!C6="yes",'Project and applicant details'!C5="yes"))),VLOOKUP(C6,'Bronblad percerntages'!B5:E10,4)))))</f>
        <v/>
      </c>
      <c r="G83" s="48"/>
      <c r="H83" s="97"/>
      <c r="J83" s="36"/>
    </row>
    <row r="84" spans="1:24" s="15" customFormat="1" ht="28.5" customHeight="1">
      <c r="A84" s="22"/>
      <c r="B84" s="351" t="s">
        <v>73</v>
      </c>
      <c r="C84" s="348"/>
      <c r="D84" s="348"/>
      <c r="E84" s="348"/>
      <c r="F84" s="202">
        <f>F82*F83</f>
        <v>0</v>
      </c>
      <c r="H84" s="97"/>
      <c r="J84" s="36"/>
    </row>
    <row r="85" spans="1:24" s="2" customFormat="1" ht="74.25" customHeight="1">
      <c r="A85" s="23"/>
      <c r="B85" s="120" t="s">
        <v>82</v>
      </c>
      <c r="C85" s="121" t="s">
        <v>79</v>
      </c>
      <c r="D85" s="136"/>
      <c r="E85" s="121" t="s">
        <v>80</v>
      </c>
      <c r="F85" s="111"/>
      <c r="G85" s="79"/>
      <c r="H85" s="79"/>
      <c r="I85" s="7"/>
      <c r="J85" s="13"/>
      <c r="K85" s="7"/>
      <c r="L85" s="7"/>
      <c r="M85" s="7"/>
      <c r="N85" s="7"/>
      <c r="O85" s="7"/>
      <c r="P85" s="7"/>
      <c r="Q85" s="7"/>
    </row>
    <row r="86" spans="1:24" s="2" customFormat="1" ht="28.5" customHeight="1">
      <c r="A86" s="23"/>
      <c r="B86" s="351" t="s">
        <v>103</v>
      </c>
      <c r="C86" s="348"/>
      <c r="D86" s="348"/>
      <c r="E86" s="348"/>
      <c r="F86" s="202">
        <f>F84-F85</f>
        <v>0</v>
      </c>
      <c r="G86" s="79"/>
      <c r="H86" s="79"/>
      <c r="I86" s="7"/>
      <c r="J86" s="13"/>
      <c r="K86" s="7"/>
      <c r="L86" s="7"/>
      <c r="M86" s="7"/>
      <c r="N86" s="7"/>
      <c r="O86" s="7"/>
      <c r="P86" s="7"/>
      <c r="Q86" s="7"/>
    </row>
    <row r="87" spans="1:24" s="15" customFormat="1" ht="28.5" customHeight="1">
      <c r="A87" s="22"/>
      <c r="B87" s="351" t="s">
        <v>129</v>
      </c>
      <c r="C87" s="348"/>
      <c r="D87" s="348"/>
      <c r="E87" s="348"/>
      <c r="F87" s="111"/>
      <c r="G87" s="215" t="str">
        <f>IF(F87&gt;F86,"Requested subsidy above maximum", "" )</f>
        <v/>
      </c>
      <c r="J87" s="36"/>
    </row>
    <row r="88" spans="1:24" s="15" customFormat="1" ht="36" customHeight="1">
      <c r="A88" s="22"/>
      <c r="E88" s="16"/>
      <c r="G88" s="16"/>
      <c r="H88" s="97"/>
      <c r="J88" s="36"/>
    </row>
    <row r="89" spans="1:24" s="15" customFormat="1" ht="29.25" customHeight="1">
      <c r="A89" s="23" t="s">
        <v>75</v>
      </c>
      <c r="B89" s="109" t="s">
        <v>76</v>
      </c>
      <c r="C89" s="7"/>
      <c r="D89" s="7"/>
      <c r="E89" s="10"/>
      <c r="F89" s="7"/>
      <c r="G89" s="20"/>
      <c r="H89" s="104"/>
      <c r="J89" s="36"/>
    </row>
    <row r="90" spans="1:24" s="15" customFormat="1" ht="29.25" customHeight="1">
      <c r="A90" s="23"/>
      <c r="B90" s="347" t="s">
        <v>127</v>
      </c>
      <c r="C90" s="348"/>
      <c r="D90" s="348"/>
      <c r="E90" s="348"/>
      <c r="F90" s="197">
        <f>F80-F87</f>
        <v>0</v>
      </c>
      <c r="H90" s="12"/>
      <c r="J90" s="36"/>
    </row>
    <row r="91" spans="1:24" s="15" customFormat="1" ht="29.25" customHeight="1">
      <c r="A91" s="23"/>
      <c r="B91" s="347" t="s">
        <v>123</v>
      </c>
      <c r="C91" s="348"/>
      <c r="D91" s="348"/>
      <c r="E91" s="348"/>
      <c r="F91" s="197">
        <f>F85</f>
        <v>0</v>
      </c>
      <c r="H91" s="12"/>
      <c r="J91" s="36"/>
    </row>
    <row r="92" spans="1:24" s="15" customFormat="1" ht="29.25" customHeight="1">
      <c r="A92" s="23"/>
      <c r="B92" s="352" t="s">
        <v>124</v>
      </c>
      <c r="C92" s="353"/>
      <c r="D92" s="353"/>
      <c r="E92" s="354"/>
      <c r="F92" s="197">
        <f>F81</f>
        <v>0</v>
      </c>
      <c r="H92" s="12"/>
      <c r="J92" s="36"/>
    </row>
    <row r="93" spans="1:24" s="15" customFormat="1" ht="29.25" customHeight="1">
      <c r="A93" s="23"/>
      <c r="B93" s="351" t="s">
        <v>125</v>
      </c>
      <c r="C93" s="348"/>
      <c r="D93" s="348"/>
      <c r="E93" s="348"/>
      <c r="F93" s="197">
        <f>H23+J50</f>
        <v>0</v>
      </c>
      <c r="H93" s="12"/>
      <c r="J93" s="36"/>
    </row>
    <row r="94" spans="1:24" s="15" customFormat="1" ht="29.25" customHeight="1">
      <c r="A94" s="23"/>
      <c r="B94" s="355" t="s">
        <v>122</v>
      </c>
      <c r="C94" s="356"/>
      <c r="D94" s="356"/>
      <c r="E94" s="357"/>
      <c r="F94" s="203">
        <f>F90-F91-F92-F93</f>
        <v>0</v>
      </c>
      <c r="H94" s="12"/>
      <c r="J94" s="36"/>
    </row>
    <row r="95" spans="1:24" s="15" customFormat="1" ht="100.5" customHeight="1">
      <c r="A95" s="22"/>
      <c r="B95" s="345" t="str">
        <f>IF( F94&gt;0, "To substantiate your ability to pay this own contribution from working capital, please attach the most recent financial statement to your subsidy application.
The balance sheet and profit and loss account should be in English or Dutch","")</f>
        <v/>
      </c>
      <c r="C95" s="346"/>
      <c r="D95" s="346"/>
      <c r="E95" s="346"/>
      <c r="G95" s="16"/>
      <c r="H95" s="12"/>
      <c r="J95" s="36"/>
      <c r="R95" s="1"/>
      <c r="S95" s="1"/>
      <c r="T95" s="1"/>
      <c r="U95" s="1"/>
      <c r="V95" s="1"/>
      <c r="W95" s="1"/>
      <c r="X95" s="1"/>
    </row>
    <row r="96" spans="1:24" s="15" customFormat="1" ht="100.5" customHeight="1">
      <c r="A96" s="22"/>
      <c r="E96" s="16"/>
      <c r="G96" s="16"/>
      <c r="H96" s="12"/>
      <c r="J96" s="36"/>
      <c r="R96" s="1"/>
      <c r="S96" s="1"/>
      <c r="T96" s="1"/>
      <c r="U96" s="1"/>
      <c r="V96" s="1"/>
      <c r="W96" s="1"/>
      <c r="X96" s="1"/>
    </row>
    <row r="97" spans="1:24" s="15" customFormat="1" ht="100.5" customHeight="1">
      <c r="A97" s="22"/>
      <c r="E97" s="16"/>
      <c r="G97" s="16"/>
      <c r="H97" s="12"/>
      <c r="J97" s="36"/>
      <c r="R97" s="1"/>
      <c r="S97" s="1"/>
      <c r="T97" s="1"/>
      <c r="U97" s="1"/>
      <c r="V97" s="1"/>
      <c r="W97" s="1"/>
      <c r="X97" s="1"/>
    </row>
    <row r="98" spans="1:24" s="15" customFormat="1" ht="100.5" customHeight="1">
      <c r="A98" s="22"/>
      <c r="E98" s="16"/>
      <c r="G98" s="16"/>
      <c r="H98" s="12"/>
      <c r="J98" s="36"/>
      <c r="R98" s="1"/>
      <c r="S98" s="1"/>
      <c r="T98" s="1"/>
      <c r="U98" s="1"/>
      <c r="V98" s="1"/>
      <c r="W98" s="1"/>
      <c r="X98" s="1"/>
    </row>
    <row r="99" spans="1:24" s="15" customFormat="1" ht="100.5" customHeight="1">
      <c r="A99" s="22"/>
      <c r="E99" s="16"/>
      <c r="G99" s="16"/>
      <c r="H99" s="12"/>
      <c r="J99" s="36"/>
      <c r="R99" s="1"/>
      <c r="S99" s="1"/>
      <c r="T99" s="1"/>
      <c r="U99" s="1"/>
      <c r="V99" s="1"/>
      <c r="W99" s="1"/>
      <c r="X99" s="1"/>
    </row>
    <row r="100" spans="1:24" s="15" customFormat="1" ht="100.5" customHeight="1">
      <c r="A100" s="22"/>
      <c r="E100" s="16"/>
      <c r="G100" s="16"/>
      <c r="H100" s="12"/>
      <c r="J100" s="36"/>
      <c r="R100" s="1"/>
      <c r="S100" s="1"/>
      <c r="T100" s="1"/>
      <c r="U100" s="1"/>
      <c r="V100" s="1"/>
      <c r="W100" s="1"/>
      <c r="X100" s="1"/>
    </row>
    <row r="101" spans="1:24" s="15" customFormat="1" ht="100.5" customHeight="1">
      <c r="A101" s="22"/>
      <c r="E101" s="16"/>
      <c r="G101" s="16"/>
      <c r="H101" s="12"/>
      <c r="J101" s="36"/>
      <c r="R101" s="1"/>
      <c r="S101" s="1"/>
      <c r="T101" s="1"/>
      <c r="U101" s="1"/>
      <c r="V101" s="1"/>
      <c r="W101" s="1"/>
      <c r="X101" s="1"/>
    </row>
    <row r="102" spans="1:24" s="15" customFormat="1" ht="100.5" customHeight="1">
      <c r="A102" s="22"/>
      <c r="E102" s="16"/>
      <c r="G102" s="16"/>
      <c r="H102" s="12"/>
      <c r="J102" s="36"/>
      <c r="R102" s="1"/>
      <c r="S102" s="1"/>
      <c r="T102" s="1"/>
      <c r="U102" s="1"/>
      <c r="V102" s="1"/>
      <c r="W102" s="1"/>
      <c r="X102" s="1"/>
    </row>
    <row r="103" spans="1:24" s="15" customFormat="1" ht="100.5" customHeight="1">
      <c r="A103" s="22"/>
      <c r="E103" s="16"/>
      <c r="G103" s="16"/>
      <c r="H103" s="12"/>
      <c r="J103" s="36"/>
      <c r="R103" s="1"/>
      <c r="S103" s="1"/>
      <c r="T103" s="1"/>
      <c r="U103" s="1"/>
      <c r="V103" s="1"/>
      <c r="W103" s="1"/>
      <c r="X103" s="1"/>
    </row>
    <row r="104" spans="1:24" s="15" customFormat="1" ht="15.6" customHeight="1">
      <c r="A104" s="22"/>
      <c r="E104" s="16"/>
      <c r="G104" s="16"/>
      <c r="H104" s="12"/>
      <c r="J104" s="36"/>
      <c r="R104" s="1"/>
      <c r="S104" s="1"/>
      <c r="T104" s="1"/>
      <c r="U104" s="1"/>
      <c r="V104" s="1"/>
      <c r="W104" s="1"/>
      <c r="X104" s="1"/>
    </row>
    <row r="105" spans="1:24" s="15" customFormat="1" ht="15.6" customHeight="1">
      <c r="A105" s="22"/>
      <c r="E105" s="16"/>
      <c r="G105" s="16"/>
      <c r="H105" s="12"/>
      <c r="J105" s="36"/>
      <c r="R105" s="1"/>
      <c r="S105" s="1"/>
      <c r="T105" s="1"/>
      <c r="U105" s="1"/>
      <c r="V105" s="1"/>
      <c r="W105" s="1"/>
      <c r="X105" s="1"/>
    </row>
    <row r="106" spans="1:24" s="15" customFormat="1" ht="15.6" customHeight="1">
      <c r="A106" s="22"/>
      <c r="E106" s="16"/>
      <c r="G106" s="16"/>
      <c r="H106" s="12"/>
      <c r="J106" s="36"/>
      <c r="R106" s="1"/>
      <c r="S106" s="1"/>
      <c r="T106" s="1"/>
      <c r="U106" s="1"/>
      <c r="V106" s="1"/>
      <c r="W106" s="1"/>
      <c r="X106" s="1"/>
    </row>
    <row r="107" spans="1:24" s="15" customFormat="1" ht="15.6" customHeight="1">
      <c r="A107" s="22"/>
      <c r="E107" s="16"/>
      <c r="G107" s="16"/>
      <c r="H107" s="12"/>
      <c r="J107" s="36"/>
      <c r="R107" s="1"/>
      <c r="S107" s="1"/>
      <c r="T107" s="1"/>
      <c r="U107" s="1"/>
      <c r="V107" s="1"/>
      <c r="W107" s="1"/>
      <c r="X107" s="1"/>
    </row>
    <row r="108" spans="1:24" s="15" customFormat="1" ht="15.6" customHeight="1">
      <c r="A108" s="22"/>
      <c r="E108" s="16"/>
      <c r="G108" s="16"/>
      <c r="H108" s="12"/>
      <c r="J108" s="36"/>
      <c r="R108" s="1"/>
      <c r="S108" s="1"/>
      <c r="T108" s="1"/>
      <c r="U108" s="1"/>
      <c r="V108" s="1"/>
      <c r="W108" s="1"/>
      <c r="X108" s="1"/>
    </row>
    <row r="109" spans="1:24" s="15" customFormat="1" ht="15.6" customHeight="1">
      <c r="A109" s="22"/>
      <c r="E109" s="16"/>
      <c r="G109" s="16"/>
      <c r="H109" s="12"/>
      <c r="J109" s="36"/>
      <c r="R109" s="1"/>
      <c r="S109" s="1"/>
      <c r="T109" s="1"/>
      <c r="U109" s="1"/>
      <c r="V109" s="1"/>
      <c r="W109" s="1"/>
      <c r="X109" s="1"/>
    </row>
  </sheetData>
  <sheetProtection algorithmName="SHA-512" hashValue="hoAoXjCI07ep6ZfHI0IkNeHbbWNx42QZ4JsKoTjFSY2B1tFiIsbdWFvZR82H/kBXteCrPweftrk8mD08cV7KFQ==" saltValue="KnAr60tCLJ2uy4+kSSGNuw==" spinCount="100000" sheet="1" selectLockedCells="1"/>
  <mergeCells count="36">
    <mergeCell ref="B31:C31"/>
    <mergeCell ref="C3:E3"/>
    <mergeCell ref="C4:E4"/>
    <mergeCell ref="C5:E5"/>
    <mergeCell ref="C6:E6"/>
    <mergeCell ref="C7:E7"/>
    <mergeCell ref="B9:F9"/>
    <mergeCell ref="B26:C26"/>
    <mergeCell ref="B27:C27"/>
    <mergeCell ref="B28:C28"/>
    <mergeCell ref="B29:C29"/>
    <mergeCell ref="B30:C30"/>
    <mergeCell ref="B75:C75"/>
    <mergeCell ref="B32:C32"/>
    <mergeCell ref="B33:C33"/>
    <mergeCell ref="B34:C34"/>
    <mergeCell ref="B67:C67"/>
    <mergeCell ref="B68:C68"/>
    <mergeCell ref="B69:C69"/>
    <mergeCell ref="B70:C70"/>
    <mergeCell ref="B71:C71"/>
    <mergeCell ref="B72:C72"/>
    <mergeCell ref="B73:C73"/>
    <mergeCell ref="B74:C74"/>
    <mergeCell ref="B95:E95"/>
    <mergeCell ref="B80:E80"/>
    <mergeCell ref="B82:E82"/>
    <mergeCell ref="B83:E83"/>
    <mergeCell ref="B84:E84"/>
    <mergeCell ref="B86:E86"/>
    <mergeCell ref="B87:E87"/>
    <mergeCell ref="B90:E90"/>
    <mergeCell ref="B91:E91"/>
    <mergeCell ref="B92:E92"/>
    <mergeCell ref="B93:E93"/>
    <mergeCell ref="B94:E94"/>
  </mergeCells>
  <conditionalFormatting sqref="B9">
    <cfRule type="cellIs" dxfId="26" priority="9" stopIfTrue="1" operator="equal">
      <formula>"Kies eerst uw systematiek voor de berekening van de subsidiabele kosten"</formula>
    </cfRule>
  </conditionalFormatting>
  <conditionalFormatting sqref="D11:D19">
    <cfRule type="cellIs" dxfId="25" priority="8" operator="equal">
      <formula>65</formula>
    </cfRule>
  </conditionalFormatting>
  <conditionalFormatting sqref="E22">
    <cfRule type="cellIs" dxfId="24" priority="10" stopIfTrue="1" operator="equal">
      <formula>"Opslag algemene kosten (50%)"</formula>
    </cfRule>
  </conditionalFormatting>
  <conditionalFormatting sqref="G22">
    <cfRule type="cellIs" dxfId="23" priority="3" stopIfTrue="1" operator="equal">
      <formula>"Opslag algemene kosten (50%)"</formula>
    </cfRule>
  </conditionalFormatting>
  <conditionalFormatting sqref="G11:H20">
    <cfRule type="containsText" dxfId="22" priority="6" operator="containsText" text="N/a">
      <formula>NOT(ISERROR(SEARCH("N/a",G11)))</formula>
    </cfRule>
  </conditionalFormatting>
  <conditionalFormatting sqref="H22">
    <cfRule type="containsText" dxfId="21" priority="1" operator="containsText" text="N/a">
      <formula>NOT(ISERROR(SEARCH("N/a",H22)))</formula>
    </cfRule>
  </conditionalFormatting>
  <conditionalFormatting sqref="H23">
    <cfRule type="cellIs" dxfId="20" priority="5" operator="greaterThan">
      <formula>0</formula>
    </cfRule>
  </conditionalFormatting>
  <conditionalFormatting sqref="J22">
    <cfRule type="containsText" dxfId="19" priority="2" operator="containsText" text="N/a">
      <formula>NOT(ISERROR(SEARCH("N/a",J22)))</formula>
    </cfRule>
  </conditionalFormatting>
  <conditionalFormatting sqref="J50">
    <cfRule type="cellIs" priority="4" operator="greaterThan">
      <formula>0</formula>
    </cfRule>
  </conditionalFormatting>
  <dataValidations count="2">
    <dataValidation allowBlank="1" showInputMessage="1" showErrorMessage="1" errorTitle="Incorrect input" error="Please choose between SME, research organisation or other." sqref="C6:E7" xr:uid="{14523C42-61FF-49DC-A815-9A310C77E691}"/>
    <dataValidation type="list" allowBlank="1" showInputMessage="1" showErrorMessage="1" sqref="C40:C48" xr:uid="{388139E1-00C5-4FD1-B6D9-4A14EDE37F12}">
      <formula1>"Existing equipment, Equipment purchased especially for this project"</formula1>
    </dataValidation>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9453-F8B4-4109-A546-F10D9FE4948E}">
  <sheetPr transitionEvaluation="1">
    <tabColor rgb="FFFDF3A5"/>
    <pageSetUpPr fitToPage="1"/>
  </sheetPr>
  <dimension ref="A1:X109"/>
  <sheetViews>
    <sheetView topLeftCell="A2" zoomScale="85" zoomScaleNormal="85" workbookViewId="0">
      <selection activeCell="B11" sqref="B11"/>
    </sheetView>
  </sheetViews>
  <sheetFormatPr defaultColWidth="10.875" defaultRowHeight="15.6" customHeight="1"/>
  <cols>
    <col min="1" max="1" width="4.75" style="22" customWidth="1"/>
    <col min="2" max="2" width="47.75" style="1" customWidth="1"/>
    <col min="3" max="3" width="25.5" style="1" customWidth="1"/>
    <col min="4" max="4" width="28.375" style="1" customWidth="1"/>
    <col min="5" max="5" width="23.875" style="105" customWidth="1"/>
    <col min="6" max="6" width="27" style="1" customWidth="1"/>
    <col min="7" max="7" width="27.625" style="105" customWidth="1"/>
    <col min="8" max="8" width="26.875" style="106" customWidth="1"/>
    <col min="9" max="9" width="35.5" style="15" customWidth="1"/>
    <col min="10" max="10" width="25.625" style="36" customWidth="1"/>
    <col min="11" max="11" width="28.75" style="15" customWidth="1"/>
    <col min="12" max="12" width="43" style="15" hidden="1" customWidth="1"/>
    <col min="13" max="17" width="43" style="15" customWidth="1"/>
    <col min="18" max="16384" width="10.875" style="1"/>
  </cols>
  <sheetData>
    <row r="1" spans="1:17" s="48" customFormat="1" ht="15.6" customHeight="1">
      <c r="A1" s="96"/>
      <c r="E1" s="80"/>
      <c r="G1" s="80"/>
      <c r="H1" s="97"/>
      <c r="J1" s="98"/>
    </row>
    <row r="2" spans="1:17" s="48" customFormat="1" ht="15.6" customHeight="1" thickBot="1">
      <c r="A2" s="96"/>
      <c r="E2" s="80"/>
      <c r="G2" s="80"/>
      <c r="H2" s="97"/>
      <c r="J2" s="98"/>
    </row>
    <row r="3" spans="1:17" ht="28.5" customHeight="1">
      <c r="B3" s="206" t="s">
        <v>17</v>
      </c>
      <c r="C3" s="375">
        <f>'Project and applicant details'!C3</f>
        <v>0</v>
      </c>
      <c r="D3" s="375"/>
      <c r="E3" s="376"/>
      <c r="F3" s="15"/>
      <c r="G3" s="16"/>
      <c r="H3" s="12"/>
    </row>
    <row r="4" spans="1:17" ht="28.5" customHeight="1">
      <c r="B4" s="207" t="s">
        <v>62</v>
      </c>
      <c r="C4" s="366">
        <f>'Project and applicant details'!C4</f>
        <v>0</v>
      </c>
      <c r="D4" s="367"/>
      <c r="E4" s="382"/>
      <c r="F4" s="15"/>
      <c r="G4" s="16"/>
      <c r="H4" s="12"/>
    </row>
    <row r="5" spans="1:17" ht="28.5" customHeight="1">
      <c r="B5" s="208" t="str">
        <f>'Project and applicant details'!B16</f>
        <v>Partner 6</v>
      </c>
      <c r="C5" s="369" t="str">
        <f>IF('Project and applicant details'!C16="","",'Project and applicant details'!C16)</f>
        <v/>
      </c>
      <c r="D5" s="369"/>
      <c r="E5" s="383"/>
      <c r="F5" s="15"/>
      <c r="G5" s="16"/>
      <c r="H5" s="12"/>
    </row>
    <row r="6" spans="1:17" s="2" customFormat="1" ht="28.5" customHeight="1">
      <c r="A6" s="23"/>
      <c r="B6" s="208" t="s">
        <v>70</v>
      </c>
      <c r="C6" s="377" t="str">
        <f>IF('Project and applicant details'!D16="","",'Project and applicant details'!D16)</f>
        <v/>
      </c>
      <c r="D6" s="365"/>
      <c r="E6" s="378"/>
      <c r="F6" s="7"/>
      <c r="G6" s="7"/>
      <c r="H6" s="7"/>
      <c r="I6" s="7"/>
      <c r="J6" s="7"/>
      <c r="K6" s="7"/>
      <c r="L6" s="7"/>
      <c r="M6" s="79"/>
    </row>
    <row r="7" spans="1:17" s="7" customFormat="1" ht="39.75" customHeight="1" thickBot="1">
      <c r="A7" s="23"/>
      <c r="B7" s="209" t="s">
        <v>69</v>
      </c>
      <c r="C7" s="377" t="str">
        <f>IF('Project and applicant details'!E16="","",'Project and applicant details'!E16)</f>
        <v/>
      </c>
      <c r="D7" s="365"/>
      <c r="E7" s="378"/>
      <c r="F7" s="11"/>
      <c r="G7" s="9"/>
      <c r="H7" s="12"/>
      <c r="J7" s="13"/>
    </row>
    <row r="8" spans="1:17" ht="45" customHeight="1">
      <c r="B8" s="15"/>
      <c r="C8" s="15"/>
      <c r="D8" s="15"/>
      <c r="E8" s="16"/>
      <c r="F8" s="15"/>
      <c r="G8" s="16"/>
      <c r="H8" s="12"/>
    </row>
    <row r="9" spans="1:17" ht="18.75" customHeight="1">
      <c r="A9" s="23" t="s">
        <v>0</v>
      </c>
      <c r="B9" s="373" t="s">
        <v>67</v>
      </c>
      <c r="C9" s="373"/>
      <c r="D9" s="373"/>
      <c r="E9" s="373"/>
      <c r="F9" s="373"/>
      <c r="G9" s="15"/>
      <c r="H9" s="12"/>
    </row>
    <row r="10" spans="1:17" s="6" customFormat="1" ht="25.5">
      <c r="A10" s="23"/>
      <c r="B10" s="198" t="str">
        <f>IF($C$7="", "Employee
Please complete a separate line per employee.",IF($C$7="Integral cost system (with granted permission RVO)","Employee and 'tariefonderscheid' conform IKS
Please complete a separate line per employee. ",IF($C$7="Direct payroll costs plus fixed mark-up (50%)","Employee
Please complete a separate line per employee.","Employee
Please complete a separate line per employee.")))</f>
        <v>Employee
Please complete a separate line per employee.</v>
      </c>
      <c r="C10" s="82" t="s">
        <v>18</v>
      </c>
      <c r="D10" s="122" t="str">
        <f>IF(C7="", "Hourly rate",IF(C7="Integral cost system (with granted permission RVO)","Hourly rate conform IKS",IF(C7="Direct payroll costs plus fixed mark-up (50%)","Hourly rate based on direct payroll costs","Fixed hourly rate of EUR 65")))</f>
        <v>Hourly rate</v>
      </c>
      <c r="E10" s="83" t="s">
        <v>126</v>
      </c>
      <c r="F10" s="187" t="s">
        <v>83</v>
      </c>
      <c r="G10" s="188" t="str">
        <f>IF($B10="","",IF($C$7="Fixed hourly rate system (fixed hourly rate of EUR 65) ","Actual hourly rate (for calculation of in-kind contribution)","Not relevant to the current chosen personnel cost system"))</f>
        <v>Not relevant to the current chosen personnel cost system</v>
      </c>
      <c r="H10" s="188" t="str">
        <f>IF($B10="","",IF($C$7="Fixed hourly rate system (fixed hourly rate of EUR 65) ","In-kind contribution from personnel costs","Not relevant to the current chosen personnel cost system"))</f>
        <v>Not relevant to the current chosen personnel cost system</v>
      </c>
      <c r="I10" s="17"/>
      <c r="J10" s="37"/>
      <c r="K10" s="17"/>
      <c r="L10" s="17"/>
      <c r="M10" s="17"/>
      <c r="N10" s="17"/>
      <c r="O10" s="17"/>
      <c r="P10" s="17"/>
      <c r="Q10" s="17"/>
    </row>
    <row r="11" spans="1:17" ht="15.6" customHeight="1">
      <c r="B11" s="134"/>
      <c r="C11" s="135"/>
      <c r="D11" s="111" t="str">
        <f t="shared" ref="D11:D19" si="0">IF($B11="","",IF($C$7="Fixed hourly rate system (fixed hourly rate of EUR 65) ",65,""))</f>
        <v/>
      </c>
      <c r="E11" s="94"/>
      <c r="F11" s="197">
        <f t="shared" ref="F11:F19" si="1">$D11*E11</f>
        <v>0</v>
      </c>
      <c r="G11" s="111" t="str">
        <f t="shared" ref="G11:G20" si="2">IF($G$10="Not relevant to the current chosen personnel cost system","N/a","")</f>
        <v>N/a</v>
      </c>
      <c r="H11" s="197" t="str">
        <f t="shared" ref="H11:H20" si="3">IF($G$10="Not relevant to the current chosen personnel cost system","N/a",$L11)</f>
        <v>N/a</v>
      </c>
      <c r="I11" s="211" t="str">
        <f>IF(OR(AND($C4="Feasibility study",$E11&gt;2000),AND($C4="Pilot project",$E11&gt;4000)),"Please note: implausible number of hours given the duration of the project. Check whether the number of hours entered is correct.","")</f>
        <v/>
      </c>
      <c r="L11" s="15">
        <f>IF(OR($G11="",($D11-$G11)*$E11&lt;0),0,($D11-$G11)*$E11)</f>
        <v>0</v>
      </c>
    </row>
    <row r="12" spans="1:17" ht="15.6" customHeight="1">
      <c r="B12" s="134"/>
      <c r="C12" s="135"/>
      <c r="D12" s="111" t="str">
        <f t="shared" si="0"/>
        <v/>
      </c>
      <c r="E12" s="94"/>
      <c r="F12" s="197">
        <f t="shared" si="1"/>
        <v>0</v>
      </c>
      <c r="G12" s="111" t="str">
        <f t="shared" si="2"/>
        <v>N/a</v>
      </c>
      <c r="H12" s="197" t="str">
        <f t="shared" si="3"/>
        <v>N/a</v>
      </c>
      <c r="I12" s="211" t="str">
        <f t="shared" ref="I12:I20" si="4">IF(OR(AND($C5="Feasibility study",$E12&gt;2000),AND($C5="Pilot project",$E12&gt;4000)),"Please note: implausible number of hours given the duration of the project. Check whether the number of hours entered is correct.","")</f>
        <v/>
      </c>
      <c r="L12" s="15">
        <f t="shared" ref="L12:L20" si="5">IF(OR($G12="",($D12-$G12)*$E12&lt;0),0,($D12-$G12)*$E12)</f>
        <v>0</v>
      </c>
    </row>
    <row r="13" spans="1:17" ht="15.6" customHeight="1">
      <c r="B13" s="134"/>
      <c r="C13" s="135"/>
      <c r="D13" s="111" t="str">
        <f t="shared" si="0"/>
        <v/>
      </c>
      <c r="E13" s="94"/>
      <c r="F13" s="197">
        <f t="shared" si="1"/>
        <v>0</v>
      </c>
      <c r="G13" s="111" t="str">
        <f t="shared" si="2"/>
        <v>N/a</v>
      </c>
      <c r="H13" s="197" t="str">
        <f t="shared" si="3"/>
        <v>N/a</v>
      </c>
      <c r="I13" s="211" t="str">
        <f t="shared" si="4"/>
        <v/>
      </c>
      <c r="L13" s="15">
        <f t="shared" si="5"/>
        <v>0</v>
      </c>
    </row>
    <row r="14" spans="1:17" ht="15.6" customHeight="1">
      <c r="B14" s="134"/>
      <c r="C14" s="135"/>
      <c r="D14" s="111" t="str">
        <f t="shared" si="0"/>
        <v/>
      </c>
      <c r="E14" s="94"/>
      <c r="F14" s="197">
        <f t="shared" si="1"/>
        <v>0</v>
      </c>
      <c r="G14" s="111" t="str">
        <f t="shared" si="2"/>
        <v>N/a</v>
      </c>
      <c r="H14" s="197" t="str">
        <f t="shared" si="3"/>
        <v>N/a</v>
      </c>
      <c r="I14" s="211" t="str">
        <f t="shared" si="4"/>
        <v/>
      </c>
      <c r="L14" s="15">
        <f t="shared" si="5"/>
        <v>0</v>
      </c>
    </row>
    <row r="15" spans="1:17" ht="15.6" customHeight="1">
      <c r="B15" s="134"/>
      <c r="C15" s="135"/>
      <c r="D15" s="111" t="str">
        <f t="shared" si="0"/>
        <v/>
      </c>
      <c r="E15" s="94"/>
      <c r="F15" s="197">
        <f t="shared" si="1"/>
        <v>0</v>
      </c>
      <c r="G15" s="111" t="str">
        <f t="shared" si="2"/>
        <v>N/a</v>
      </c>
      <c r="H15" s="197" t="str">
        <f t="shared" si="3"/>
        <v>N/a</v>
      </c>
      <c r="I15" s="211" t="str">
        <f t="shared" si="4"/>
        <v/>
      </c>
      <c r="L15" s="15">
        <f t="shared" si="5"/>
        <v>0</v>
      </c>
    </row>
    <row r="16" spans="1:17" ht="15.6" customHeight="1">
      <c r="B16" s="134"/>
      <c r="C16" s="135"/>
      <c r="D16" s="111" t="str">
        <f t="shared" si="0"/>
        <v/>
      </c>
      <c r="E16" s="94"/>
      <c r="F16" s="197">
        <f t="shared" si="1"/>
        <v>0</v>
      </c>
      <c r="G16" s="111" t="str">
        <f t="shared" si="2"/>
        <v>N/a</v>
      </c>
      <c r="H16" s="197" t="str">
        <f t="shared" si="3"/>
        <v>N/a</v>
      </c>
      <c r="I16" s="211" t="str">
        <f t="shared" si="4"/>
        <v/>
      </c>
      <c r="L16" s="15">
        <f t="shared" si="5"/>
        <v>0</v>
      </c>
    </row>
    <row r="17" spans="1:17" ht="15.6" customHeight="1">
      <c r="B17" s="134"/>
      <c r="C17" s="135"/>
      <c r="D17" s="111" t="str">
        <f t="shared" si="0"/>
        <v/>
      </c>
      <c r="E17" s="94"/>
      <c r="F17" s="197">
        <f t="shared" si="1"/>
        <v>0</v>
      </c>
      <c r="G17" s="111" t="str">
        <f t="shared" si="2"/>
        <v>N/a</v>
      </c>
      <c r="H17" s="197" t="str">
        <f t="shared" si="3"/>
        <v>N/a</v>
      </c>
      <c r="I17" s="211" t="str">
        <f t="shared" si="4"/>
        <v/>
      </c>
      <c r="L17" s="15">
        <f t="shared" si="5"/>
        <v>0</v>
      </c>
    </row>
    <row r="18" spans="1:17" ht="15.6" customHeight="1">
      <c r="B18" s="134"/>
      <c r="C18" s="135"/>
      <c r="D18" s="111" t="str">
        <f t="shared" si="0"/>
        <v/>
      </c>
      <c r="E18" s="94"/>
      <c r="F18" s="197">
        <f t="shared" si="1"/>
        <v>0</v>
      </c>
      <c r="G18" s="111" t="str">
        <f t="shared" si="2"/>
        <v>N/a</v>
      </c>
      <c r="H18" s="197" t="str">
        <f t="shared" si="3"/>
        <v>N/a</v>
      </c>
      <c r="I18" s="211" t="str">
        <f t="shared" si="4"/>
        <v/>
      </c>
      <c r="L18" s="15">
        <f t="shared" si="5"/>
        <v>0</v>
      </c>
    </row>
    <row r="19" spans="1:17" ht="15.6" customHeight="1">
      <c r="B19" s="134"/>
      <c r="C19" s="135"/>
      <c r="D19" s="111" t="str">
        <f t="shared" si="0"/>
        <v/>
      </c>
      <c r="E19" s="94"/>
      <c r="F19" s="197">
        <f t="shared" si="1"/>
        <v>0</v>
      </c>
      <c r="G19" s="111" t="str">
        <f t="shared" si="2"/>
        <v>N/a</v>
      </c>
      <c r="H19" s="197" t="str">
        <f t="shared" si="3"/>
        <v>N/a</v>
      </c>
      <c r="I19" s="211" t="str">
        <f t="shared" si="4"/>
        <v/>
      </c>
      <c r="J19" s="98"/>
      <c r="L19" s="15">
        <f t="shared" si="5"/>
        <v>0</v>
      </c>
    </row>
    <row r="20" spans="1:17" ht="15.6" customHeight="1">
      <c r="B20" s="15"/>
      <c r="C20" s="15"/>
      <c r="D20" s="41"/>
      <c r="E20" s="112" t="s">
        <v>19</v>
      </c>
      <c r="F20" s="197">
        <f>SUM(F11:F19)</f>
        <v>0</v>
      </c>
      <c r="G20" s="111" t="str">
        <f t="shared" si="2"/>
        <v>N/a</v>
      </c>
      <c r="H20" s="197" t="str">
        <f t="shared" si="3"/>
        <v>N/a</v>
      </c>
      <c r="I20" s="211" t="str">
        <f t="shared" si="4"/>
        <v/>
      </c>
      <c r="J20" s="98"/>
      <c r="L20" s="15">
        <f t="shared" si="5"/>
        <v>0</v>
      </c>
    </row>
    <row r="21" spans="1:17" s="2" customFormat="1" ht="15.6" customHeight="1">
      <c r="A21" s="23"/>
      <c r="B21" s="7"/>
      <c r="C21" s="7"/>
      <c r="D21" s="28"/>
      <c r="E21" s="28"/>
      <c r="F21" s="20"/>
      <c r="H21" s="12"/>
      <c r="I21" s="7"/>
      <c r="J21" s="119"/>
      <c r="L21" s="7"/>
      <c r="M21" s="7"/>
      <c r="N21" s="7"/>
      <c r="O21" s="7"/>
      <c r="P21" s="7"/>
      <c r="Q21" s="7"/>
    </row>
    <row r="22" spans="1:17" ht="53.25" customHeight="1">
      <c r="B22" s="7"/>
      <c r="C22" s="7"/>
      <c r="D22" s="15"/>
      <c r="E22" s="205" t="str">
        <f>IF(C7="Direct payroll costs plus fixed mark-up (50%)","Standard mark-up direct payroll costs (50%)","Mark-up not relevant to the current chosen personnel cost system")</f>
        <v>Mark-up not relevant to the current chosen personnel cost system</v>
      </c>
      <c r="F22" s="204" t="str">
        <f>IF($C7="Fixed hourly rate system",0,(IF($C7="integral cost system",0,(IF($C7="Direct payroll costs plus fixed mark-up (50%)",F20*0.5,"0")))))</f>
        <v>0</v>
      </c>
      <c r="G22" s="205" t="str">
        <f>IF(C7="Direct payroll costs plus fixed mark-up (50%)", "Actual mark-up direct payroll costs (for calculation in-kind contribution) in EUR:","Not relevant to the current chosen personnel cost system")</f>
        <v>Not relevant to the current chosen personnel cost system</v>
      </c>
      <c r="H22" s="111" t="str">
        <f>IF($G$22="Not relevant to the current chosen personnel cost system","N/a","")</f>
        <v>N/a</v>
      </c>
      <c r="I22" s="189"/>
      <c r="J22" s="212"/>
      <c r="L22" s="15">
        <f>IF(OR($H22="",(F22-H22&lt;0)),0,F22-H22)</f>
        <v>0</v>
      </c>
    </row>
    <row r="23" spans="1:17" s="2" customFormat="1" ht="24.95" customHeight="1">
      <c r="A23" s="23"/>
      <c r="B23" s="7"/>
      <c r="C23" s="7"/>
      <c r="D23" s="10"/>
      <c r="E23" s="210" t="s">
        <v>20</v>
      </c>
      <c r="F23" s="203">
        <f>SUM(F11:F19,F22)</f>
        <v>0</v>
      </c>
      <c r="G23" s="21"/>
      <c r="H23" s="204" t="str">
        <f>IF($C7="Fixed hourly rate system (fixed hourly rate of EUR 65) ",SUM(H11:H20),IF(C7="Direct payroll costs plus fixed mark-up (50%)",L22,"N/a"))</f>
        <v>N/a</v>
      </c>
      <c r="I23" s="200" t="str">
        <f>IF(H23&gt;0,"In-kind contribution from personnel costs","")</f>
        <v/>
      </c>
      <c r="J23" s="79"/>
      <c r="K23" s="7"/>
      <c r="L23" s="7"/>
      <c r="M23" s="7"/>
      <c r="N23" s="7"/>
      <c r="O23" s="7"/>
      <c r="P23" s="7"/>
      <c r="Q23" s="7"/>
    </row>
    <row r="24" spans="1:17" s="7" customFormat="1" ht="45" customHeight="1">
      <c r="A24" s="23"/>
    </row>
    <row r="25" spans="1:17" s="2" customFormat="1" ht="24.95" customHeight="1">
      <c r="A25" s="23" t="s">
        <v>1</v>
      </c>
      <c r="B25" s="7" t="str">
        <f>IF(C7="Integral cost system (with granted permission RVO)","Project-specific costs (ex. VAT) of materials used (only if costs are not included in the IKS-rate)", "Projectspecific costs (ex. VAT) of materials used")</f>
        <v>Projectspecific costs (ex. VAT) of materials used</v>
      </c>
      <c r="C25" s="7"/>
      <c r="D25" s="7"/>
      <c r="E25" s="10"/>
      <c r="F25" s="7"/>
      <c r="G25" s="192"/>
      <c r="H25" s="21"/>
      <c r="I25" s="7"/>
      <c r="J25" s="13"/>
      <c r="K25" s="7"/>
      <c r="L25" s="7"/>
      <c r="M25" s="7"/>
      <c r="N25" s="7"/>
      <c r="O25" s="7"/>
      <c r="P25" s="7"/>
      <c r="Q25" s="7"/>
    </row>
    <row r="26" spans="1:17" s="6" customFormat="1" ht="12.75">
      <c r="A26" s="23"/>
      <c r="B26" s="362" t="s">
        <v>21</v>
      </c>
      <c r="C26" s="374"/>
      <c r="D26" s="84" t="s">
        <v>22</v>
      </c>
      <c r="E26" s="82" t="s">
        <v>23</v>
      </c>
      <c r="F26" s="107" t="s">
        <v>83</v>
      </c>
      <c r="G26" s="85"/>
      <c r="H26" s="12"/>
      <c r="I26" s="17"/>
      <c r="J26" s="37"/>
      <c r="K26" s="108"/>
      <c r="L26" s="17"/>
      <c r="M26" s="17"/>
      <c r="N26" s="17"/>
      <c r="O26" s="17"/>
      <c r="P26" s="17"/>
      <c r="Q26" s="17"/>
    </row>
    <row r="27" spans="1:17" ht="15.6" customHeight="1">
      <c r="A27" s="23"/>
      <c r="B27" s="360"/>
      <c r="C27" s="361"/>
      <c r="D27" s="111"/>
      <c r="E27" s="94"/>
      <c r="F27" s="197">
        <f t="shared" ref="F27:F34" si="6">D27*E27</f>
        <v>0</v>
      </c>
      <c r="G27" s="80"/>
      <c r="H27" s="113"/>
    </row>
    <row r="28" spans="1:17" ht="15.6" customHeight="1">
      <c r="A28" s="23"/>
      <c r="B28" s="360"/>
      <c r="C28" s="361"/>
      <c r="D28" s="111"/>
      <c r="E28" s="94"/>
      <c r="F28" s="197">
        <f t="shared" si="6"/>
        <v>0</v>
      </c>
      <c r="G28" s="80"/>
      <c r="H28" s="113"/>
    </row>
    <row r="29" spans="1:17" ht="15.6" customHeight="1">
      <c r="A29" s="23"/>
      <c r="B29" s="360"/>
      <c r="C29" s="361"/>
      <c r="D29" s="111"/>
      <c r="E29" s="94"/>
      <c r="F29" s="197">
        <f t="shared" si="6"/>
        <v>0</v>
      </c>
      <c r="G29" s="80"/>
      <c r="H29" s="113"/>
    </row>
    <row r="30" spans="1:17" ht="15.6" customHeight="1">
      <c r="A30" s="23"/>
      <c r="B30" s="360"/>
      <c r="C30" s="361"/>
      <c r="D30" s="111"/>
      <c r="E30" s="94"/>
      <c r="F30" s="197">
        <f t="shared" si="6"/>
        <v>0</v>
      </c>
      <c r="G30" s="80"/>
      <c r="H30" s="113"/>
    </row>
    <row r="31" spans="1:17" ht="15.6" customHeight="1">
      <c r="A31" s="23"/>
      <c r="B31" s="360"/>
      <c r="C31" s="361"/>
      <c r="D31" s="111"/>
      <c r="E31" s="94"/>
      <c r="F31" s="197">
        <f t="shared" si="6"/>
        <v>0</v>
      </c>
      <c r="G31" s="80"/>
      <c r="H31" s="113"/>
    </row>
    <row r="32" spans="1:17" ht="15.6" customHeight="1">
      <c r="A32" s="23"/>
      <c r="B32" s="360"/>
      <c r="C32" s="361"/>
      <c r="D32" s="111"/>
      <c r="E32" s="94"/>
      <c r="F32" s="197">
        <f t="shared" si="6"/>
        <v>0</v>
      </c>
      <c r="G32" s="80"/>
      <c r="H32" s="113"/>
    </row>
    <row r="33" spans="1:24" ht="15.6" customHeight="1">
      <c r="B33" s="360"/>
      <c r="C33" s="361"/>
      <c r="D33" s="111"/>
      <c r="E33" s="94"/>
      <c r="F33" s="197">
        <f t="shared" si="6"/>
        <v>0</v>
      </c>
      <c r="G33" s="80"/>
      <c r="H33" s="113"/>
    </row>
    <row r="34" spans="1:24" ht="15.6" customHeight="1">
      <c r="B34" s="360"/>
      <c r="C34" s="361"/>
      <c r="D34" s="111"/>
      <c r="E34" s="94"/>
      <c r="F34" s="197">
        <f t="shared" si="6"/>
        <v>0</v>
      </c>
      <c r="G34" s="80"/>
      <c r="H34" s="15"/>
    </row>
    <row r="35" spans="1:24" ht="24.95" customHeight="1">
      <c r="B35" s="15"/>
      <c r="C35" s="15"/>
      <c r="D35" s="29"/>
      <c r="E35" s="26"/>
      <c r="F35" s="26"/>
      <c r="G35" s="80"/>
      <c r="H35" s="114"/>
    </row>
    <row r="36" spans="1:24" s="2" customFormat="1" ht="24.95" customHeight="1">
      <c r="A36" s="23"/>
      <c r="B36" s="18"/>
      <c r="C36" s="18"/>
      <c r="D36" s="19"/>
      <c r="E36" s="210" t="s">
        <v>20</v>
      </c>
      <c r="F36" s="203">
        <f>SUM(F27:F34)</f>
        <v>0</v>
      </c>
      <c r="G36" s="79"/>
      <c r="H36" s="21"/>
      <c r="I36" s="7"/>
      <c r="J36" s="13"/>
      <c r="K36" s="7"/>
      <c r="L36" s="7"/>
      <c r="M36" s="7"/>
      <c r="N36" s="7"/>
      <c r="O36" s="7"/>
      <c r="P36" s="7"/>
      <c r="Q36" s="7"/>
    </row>
    <row r="37" spans="1:24" s="2" customFormat="1" ht="48" customHeight="1">
      <c r="A37" s="78"/>
      <c r="B37" s="79"/>
      <c r="C37" s="79"/>
      <c r="D37" s="79"/>
      <c r="E37" s="99"/>
      <c r="F37" s="79"/>
      <c r="G37" s="10"/>
      <c r="H37" s="12"/>
      <c r="I37" s="7"/>
      <c r="J37" s="13"/>
      <c r="K37" s="79"/>
      <c r="L37" s="79"/>
      <c r="M37" s="79"/>
      <c r="N37" s="79"/>
      <c r="O37" s="79"/>
      <c r="P37" s="79"/>
      <c r="Q37" s="79"/>
      <c r="R37" s="79"/>
      <c r="S37" s="79"/>
      <c r="T37" s="79"/>
      <c r="U37" s="79"/>
      <c r="V37" s="79"/>
    </row>
    <row r="38" spans="1:24" s="2" customFormat="1" ht="24.95" customHeight="1">
      <c r="A38" s="23" t="s">
        <v>2</v>
      </c>
      <c r="B38" s="109" t="s">
        <v>91</v>
      </c>
      <c r="C38" s="109"/>
      <c r="D38" s="100"/>
      <c r="E38" s="100"/>
      <c r="F38" s="100"/>
      <c r="G38" s="100"/>
      <c r="H38" s="100"/>
      <c r="I38" s="100"/>
      <c r="J38" s="100"/>
      <c r="K38" s="99"/>
      <c r="L38" s="99"/>
      <c r="M38" s="99"/>
      <c r="N38" s="99"/>
      <c r="O38" s="99"/>
      <c r="P38" s="99"/>
      <c r="Q38" s="79"/>
      <c r="R38" s="79"/>
      <c r="S38" s="79"/>
      <c r="T38" s="79"/>
      <c r="U38" s="79"/>
      <c r="V38" s="79"/>
    </row>
    <row r="39" spans="1:24" s="142" customFormat="1" ht="161.25" customHeight="1">
      <c r="A39" s="137"/>
      <c r="B39" s="138" t="s">
        <v>24</v>
      </c>
      <c r="C39" s="143" t="s">
        <v>104</v>
      </c>
      <c r="D39" s="139" t="s">
        <v>105</v>
      </c>
      <c r="E39" s="140" t="s">
        <v>106</v>
      </c>
      <c r="F39" s="140" t="s">
        <v>108</v>
      </c>
      <c r="G39" s="140" t="s">
        <v>109</v>
      </c>
      <c r="H39" s="144" t="s">
        <v>107</v>
      </c>
      <c r="I39" s="145" t="s">
        <v>83</v>
      </c>
      <c r="J39" s="194" t="s">
        <v>113</v>
      </c>
      <c r="K39" s="141"/>
      <c r="L39" s="141"/>
      <c r="M39" s="141"/>
      <c r="N39" s="141"/>
      <c r="O39" s="141"/>
      <c r="P39" s="141"/>
      <c r="Q39" s="141"/>
      <c r="R39" s="141"/>
      <c r="S39" s="141"/>
      <c r="T39" s="141"/>
      <c r="U39" s="141"/>
      <c r="V39" s="141"/>
      <c r="W39" s="141"/>
      <c r="X39" s="141"/>
    </row>
    <row r="40" spans="1:24" s="2" customFormat="1" ht="24.95" customHeight="1">
      <c r="A40" s="78"/>
      <c r="B40" s="115"/>
      <c r="C40" s="123"/>
      <c r="D40" s="116"/>
      <c r="E40" s="117"/>
      <c r="F40" s="117"/>
      <c r="G40" s="199">
        <f t="shared" ref="G40:G48" si="7">$E40-$F40</f>
        <v>0</v>
      </c>
      <c r="H40" s="118"/>
      <c r="I40" s="199">
        <f t="shared" ref="I40:I48" si="8">($E40-$G40)*$H40</f>
        <v>0</v>
      </c>
      <c r="J40" s="199">
        <f>IF($C40="Existing equipment",$I40*(100%-$F$83),"N/a")</f>
        <v>0</v>
      </c>
      <c r="K40" s="79"/>
      <c r="L40" s="126"/>
      <c r="M40" s="79"/>
      <c r="N40" s="79"/>
      <c r="O40" s="79"/>
      <c r="P40" s="79"/>
      <c r="Q40" s="79"/>
      <c r="R40" s="79"/>
      <c r="S40" s="79"/>
      <c r="T40" s="79"/>
      <c r="U40" s="79"/>
      <c r="V40" s="79"/>
      <c r="W40" s="79"/>
      <c r="X40" s="79"/>
    </row>
    <row r="41" spans="1:24" s="2" customFormat="1" ht="24.95" customHeight="1">
      <c r="A41" s="78"/>
      <c r="B41" s="115"/>
      <c r="C41" s="123"/>
      <c r="D41" s="116"/>
      <c r="E41" s="117"/>
      <c r="F41" s="117"/>
      <c r="G41" s="199">
        <f t="shared" si="7"/>
        <v>0</v>
      </c>
      <c r="H41" s="118"/>
      <c r="I41" s="199">
        <f t="shared" si="8"/>
        <v>0</v>
      </c>
      <c r="J41" s="199">
        <f t="shared" ref="J41:J48" si="9">IF($C41="Existing equipment",$I41*(100%-$F$83),"N/a")</f>
        <v>0</v>
      </c>
      <c r="K41" s="79"/>
      <c r="L41" s="126"/>
      <c r="M41" s="79"/>
      <c r="N41" s="79"/>
      <c r="O41" s="79"/>
      <c r="P41" s="79"/>
      <c r="Q41" s="79"/>
      <c r="R41" s="79"/>
      <c r="S41" s="79"/>
      <c r="T41" s="79"/>
      <c r="U41" s="79"/>
      <c r="V41" s="79"/>
      <c r="W41" s="79"/>
      <c r="X41" s="79"/>
    </row>
    <row r="42" spans="1:24" s="2" customFormat="1" ht="24.95" customHeight="1">
      <c r="A42" s="78"/>
      <c r="B42" s="115"/>
      <c r="C42" s="123"/>
      <c r="D42" s="116"/>
      <c r="E42" s="117"/>
      <c r="F42" s="117"/>
      <c r="G42" s="199">
        <f t="shared" si="7"/>
        <v>0</v>
      </c>
      <c r="H42" s="118"/>
      <c r="I42" s="199">
        <f t="shared" si="8"/>
        <v>0</v>
      </c>
      <c r="J42" s="199">
        <f t="shared" si="9"/>
        <v>0</v>
      </c>
      <c r="K42" s="79"/>
      <c r="L42" s="126"/>
      <c r="M42" s="79"/>
      <c r="N42" s="79"/>
      <c r="O42" s="79"/>
      <c r="P42" s="79"/>
      <c r="Q42" s="79"/>
      <c r="R42" s="79"/>
      <c r="S42" s="79"/>
      <c r="T42" s="79"/>
      <c r="U42" s="79"/>
      <c r="V42" s="79"/>
      <c r="W42" s="79"/>
      <c r="X42" s="79"/>
    </row>
    <row r="43" spans="1:24" s="2" customFormat="1" ht="24.95" customHeight="1">
      <c r="A43" s="78"/>
      <c r="B43" s="115"/>
      <c r="C43" s="123"/>
      <c r="D43" s="116"/>
      <c r="E43" s="117"/>
      <c r="F43" s="117"/>
      <c r="G43" s="199">
        <f t="shared" si="7"/>
        <v>0</v>
      </c>
      <c r="H43" s="118"/>
      <c r="I43" s="199">
        <f t="shared" si="8"/>
        <v>0</v>
      </c>
      <c r="J43" s="199">
        <f t="shared" si="9"/>
        <v>0</v>
      </c>
      <c r="K43" s="79"/>
      <c r="L43" s="126"/>
      <c r="M43" s="79"/>
      <c r="N43" s="79"/>
      <c r="O43" s="79"/>
      <c r="P43" s="79"/>
      <c r="Q43" s="79"/>
      <c r="R43" s="79"/>
      <c r="S43" s="79"/>
      <c r="T43" s="79"/>
      <c r="U43" s="79"/>
      <c r="V43" s="79"/>
      <c r="W43" s="79"/>
      <c r="X43" s="79"/>
    </row>
    <row r="44" spans="1:24" s="2" customFormat="1" ht="24.95" customHeight="1">
      <c r="A44" s="78"/>
      <c r="B44" s="115"/>
      <c r="C44" s="123"/>
      <c r="D44" s="116"/>
      <c r="E44" s="117"/>
      <c r="F44" s="117"/>
      <c r="G44" s="199">
        <f t="shared" si="7"/>
        <v>0</v>
      </c>
      <c r="H44" s="118"/>
      <c r="I44" s="199">
        <f t="shared" si="8"/>
        <v>0</v>
      </c>
      <c r="J44" s="199">
        <f t="shared" si="9"/>
        <v>0</v>
      </c>
      <c r="K44" s="79"/>
      <c r="L44" s="126"/>
      <c r="M44" s="79"/>
      <c r="N44" s="79"/>
      <c r="O44" s="79"/>
      <c r="P44" s="79"/>
      <c r="Q44" s="79"/>
      <c r="R44" s="79"/>
      <c r="S44" s="79"/>
      <c r="T44" s="79"/>
      <c r="U44" s="79"/>
      <c r="V44" s="79"/>
      <c r="W44" s="79"/>
      <c r="X44" s="79"/>
    </row>
    <row r="45" spans="1:24" s="2" customFormat="1" ht="24.95" customHeight="1">
      <c r="A45" s="78"/>
      <c r="B45" s="115"/>
      <c r="C45" s="123"/>
      <c r="D45" s="116"/>
      <c r="E45" s="117"/>
      <c r="F45" s="117"/>
      <c r="G45" s="199">
        <f t="shared" si="7"/>
        <v>0</v>
      </c>
      <c r="H45" s="118"/>
      <c r="I45" s="199">
        <f t="shared" si="8"/>
        <v>0</v>
      </c>
      <c r="J45" s="199">
        <f t="shared" si="9"/>
        <v>0</v>
      </c>
      <c r="K45" s="79"/>
      <c r="L45" s="126"/>
      <c r="M45" s="79"/>
      <c r="N45" s="79"/>
      <c r="O45" s="79"/>
      <c r="P45" s="79"/>
      <c r="Q45" s="79"/>
      <c r="R45" s="79"/>
      <c r="S45" s="79"/>
      <c r="T45" s="79"/>
      <c r="U45" s="79"/>
      <c r="V45" s="79"/>
      <c r="W45" s="79"/>
      <c r="X45" s="79"/>
    </row>
    <row r="46" spans="1:24" s="2" customFormat="1" ht="24.95" customHeight="1">
      <c r="A46" s="78"/>
      <c r="B46" s="115"/>
      <c r="C46" s="123"/>
      <c r="D46" s="116"/>
      <c r="E46" s="117"/>
      <c r="F46" s="117"/>
      <c r="G46" s="199">
        <f t="shared" si="7"/>
        <v>0</v>
      </c>
      <c r="H46" s="118"/>
      <c r="I46" s="199">
        <f t="shared" si="8"/>
        <v>0</v>
      </c>
      <c r="J46" s="199">
        <f t="shared" si="9"/>
        <v>0</v>
      </c>
      <c r="K46" s="79"/>
      <c r="L46" s="126"/>
      <c r="M46" s="79"/>
      <c r="N46" s="79"/>
      <c r="O46" s="79"/>
      <c r="P46" s="79"/>
      <c r="Q46" s="79"/>
      <c r="R46" s="79"/>
      <c r="S46" s="79"/>
      <c r="T46" s="79"/>
      <c r="U46" s="79"/>
      <c r="V46" s="79"/>
      <c r="W46" s="79"/>
      <c r="X46" s="79"/>
    </row>
    <row r="47" spans="1:24" s="2" customFormat="1" ht="24.95" customHeight="1">
      <c r="A47" s="78"/>
      <c r="B47" s="115"/>
      <c r="C47" s="123"/>
      <c r="D47" s="116"/>
      <c r="E47" s="117"/>
      <c r="F47" s="117"/>
      <c r="G47" s="199">
        <f t="shared" si="7"/>
        <v>0</v>
      </c>
      <c r="H47" s="118"/>
      <c r="I47" s="199">
        <f t="shared" si="8"/>
        <v>0</v>
      </c>
      <c r="J47" s="199">
        <f t="shared" si="9"/>
        <v>0</v>
      </c>
      <c r="K47" s="79"/>
      <c r="L47" s="126"/>
      <c r="M47" s="79"/>
      <c r="N47" s="79"/>
      <c r="O47" s="79"/>
      <c r="P47" s="79"/>
      <c r="Q47" s="79"/>
      <c r="R47" s="79"/>
      <c r="S47" s="79"/>
      <c r="T47" s="79"/>
      <c r="U47" s="79"/>
      <c r="V47" s="79"/>
      <c r="W47" s="79"/>
      <c r="X47" s="79"/>
    </row>
    <row r="48" spans="1:24" s="2" customFormat="1" ht="24.95" customHeight="1">
      <c r="A48" s="78"/>
      <c r="B48" s="115"/>
      <c r="C48" s="123"/>
      <c r="D48" s="116"/>
      <c r="E48" s="117"/>
      <c r="F48" s="117"/>
      <c r="G48" s="199">
        <f t="shared" si="7"/>
        <v>0</v>
      </c>
      <c r="H48" s="118"/>
      <c r="I48" s="199">
        <f t="shared" si="8"/>
        <v>0</v>
      </c>
      <c r="J48" s="199">
        <f t="shared" si="9"/>
        <v>0</v>
      </c>
      <c r="K48" s="79"/>
      <c r="L48" s="126"/>
      <c r="M48" s="79"/>
      <c r="N48" s="79"/>
      <c r="O48" s="79"/>
      <c r="P48" s="79"/>
      <c r="Q48" s="79"/>
      <c r="R48" s="79"/>
      <c r="S48" s="79"/>
      <c r="T48" s="79"/>
      <c r="U48" s="79"/>
      <c r="V48" s="79"/>
      <c r="W48" s="79"/>
      <c r="X48" s="79"/>
    </row>
    <row r="49" spans="1:24" s="2" customFormat="1" ht="24.95" customHeight="1">
      <c r="A49" s="78"/>
      <c r="B49" s="100"/>
      <c r="D49" s="100"/>
      <c r="E49" s="101"/>
      <c r="F49" s="39"/>
      <c r="G49" s="39"/>
      <c r="H49" s="39"/>
      <c r="I49" s="38"/>
      <c r="J49" s="79"/>
      <c r="K49" s="79"/>
      <c r="L49" s="48"/>
      <c r="M49" s="79"/>
      <c r="N49" s="79"/>
      <c r="O49" s="79"/>
      <c r="P49" s="79"/>
      <c r="Q49" s="79"/>
      <c r="R49" s="79"/>
      <c r="S49" s="79"/>
      <c r="T49" s="79"/>
      <c r="U49" s="79"/>
      <c r="V49" s="79"/>
      <c r="W49" s="79"/>
      <c r="X49" s="79"/>
    </row>
    <row r="50" spans="1:24" s="2" customFormat="1" ht="24.95" customHeight="1">
      <c r="A50" s="78"/>
      <c r="B50" s="100"/>
      <c r="C50" s="100"/>
      <c r="D50" s="100"/>
      <c r="E50" s="100"/>
      <c r="F50" s="15"/>
      <c r="G50" s="15"/>
      <c r="H50" s="210" t="s">
        <v>20</v>
      </c>
      <c r="I50" s="199">
        <f>SUM(I40:I48)</f>
        <v>0</v>
      </c>
      <c r="J50" s="199" t="str">
        <f>IF(SUM(J40:J48)=0,"N/a",SUM(J40:J48))</f>
        <v>N/a</v>
      </c>
      <c r="K50" s="200" t="str">
        <f>IF(J50&gt;0,"In-kind contribution from depreciation existing equipment","")</f>
        <v/>
      </c>
      <c r="L50" s="79"/>
      <c r="M50" s="79"/>
      <c r="N50" s="79"/>
      <c r="O50" s="79"/>
      <c r="P50" s="79"/>
      <c r="Q50" s="79"/>
      <c r="R50" s="79"/>
      <c r="S50" s="79"/>
      <c r="T50" s="79"/>
      <c r="U50" s="79"/>
      <c r="V50" s="79"/>
      <c r="W50" s="79"/>
      <c r="X50" s="79"/>
    </row>
    <row r="51" spans="1:24" s="2" customFormat="1" ht="24.95" customHeight="1">
      <c r="A51" s="23" t="s">
        <v>3</v>
      </c>
      <c r="B51" s="109" t="s">
        <v>257</v>
      </c>
      <c r="C51" s="109"/>
      <c r="D51" s="100"/>
      <c r="E51" s="100"/>
      <c r="F51" s="100"/>
      <c r="G51" s="100"/>
      <c r="H51" s="100"/>
      <c r="J51" s="79"/>
      <c r="K51" s="79"/>
      <c r="L51" s="79"/>
      <c r="M51" s="79"/>
      <c r="N51" s="79"/>
      <c r="O51" s="79"/>
      <c r="P51" s="79"/>
      <c r="Q51" s="79"/>
      <c r="R51" s="79"/>
      <c r="S51" s="79"/>
      <c r="T51" s="79"/>
      <c r="U51" s="79"/>
      <c r="V51" s="79"/>
      <c r="W51" s="79"/>
      <c r="X51" s="79"/>
    </row>
    <row r="52" spans="1:24" s="2" customFormat="1" ht="98.25" customHeight="1">
      <c r="A52" s="78"/>
      <c r="B52" s="81" t="s">
        <v>59</v>
      </c>
      <c r="C52" s="125" t="s">
        <v>116</v>
      </c>
      <c r="D52" s="195" t="s">
        <v>258</v>
      </c>
      <c r="E52" s="139" t="s">
        <v>114</v>
      </c>
      <c r="F52" s="139" t="s">
        <v>117</v>
      </c>
      <c r="G52" s="139" t="s">
        <v>119</v>
      </c>
      <c r="H52" s="139" t="s">
        <v>120</v>
      </c>
      <c r="I52" s="139" t="s">
        <v>121</v>
      </c>
      <c r="J52" s="125" t="s">
        <v>115</v>
      </c>
      <c r="K52" s="125" t="s">
        <v>118</v>
      </c>
      <c r="L52" s="196"/>
      <c r="M52" s="79"/>
      <c r="N52" s="79"/>
      <c r="O52" s="79"/>
      <c r="P52" s="79"/>
      <c r="Q52" s="79"/>
      <c r="R52" s="79"/>
      <c r="S52" s="79"/>
      <c r="T52" s="79"/>
      <c r="U52" s="79"/>
      <c r="V52" s="79"/>
      <c r="W52" s="79"/>
      <c r="X52" s="79"/>
    </row>
    <row r="53" spans="1:24" s="2" customFormat="1" ht="24.95" customHeight="1">
      <c r="A53" s="78"/>
      <c r="B53" s="213" t="s">
        <v>50</v>
      </c>
      <c r="C53" s="186"/>
      <c r="D53" s="127"/>
      <c r="E53" s="127"/>
      <c r="F53" s="293"/>
      <c r="G53" s="117"/>
      <c r="H53" s="117"/>
      <c r="I53" s="186"/>
      <c r="J53" s="115"/>
      <c r="K53" s="199">
        <f>$C53+($F53*$G53)+($F53*$H53)+$I53</f>
        <v>0</v>
      </c>
      <c r="L53" s="79"/>
      <c r="M53" s="79"/>
      <c r="N53" s="79"/>
      <c r="O53" s="79"/>
      <c r="P53" s="79"/>
      <c r="Q53" s="79"/>
      <c r="R53" s="79"/>
      <c r="S53" s="79"/>
      <c r="T53" s="79"/>
      <c r="U53" s="79"/>
      <c r="V53" s="79"/>
      <c r="W53" s="79"/>
      <c r="X53" s="79"/>
    </row>
    <row r="54" spans="1:24" s="2" customFormat="1" ht="24.95" customHeight="1">
      <c r="A54" s="78"/>
      <c r="B54" s="213" t="s">
        <v>51</v>
      </c>
      <c r="C54" s="186"/>
      <c r="D54" s="127"/>
      <c r="E54" s="127"/>
      <c r="F54" s="293"/>
      <c r="G54" s="117"/>
      <c r="H54" s="117"/>
      <c r="I54" s="186"/>
      <c r="J54" s="115"/>
      <c r="K54" s="199">
        <f t="shared" ref="K54:K61" si="10">$C54+($F54*$G54)+($F54*$H54)+$I54</f>
        <v>0</v>
      </c>
      <c r="L54" s="79"/>
      <c r="M54" s="79"/>
      <c r="N54" s="79"/>
      <c r="O54" s="79"/>
      <c r="P54" s="79"/>
      <c r="Q54" s="79"/>
      <c r="R54" s="79"/>
      <c r="S54" s="79"/>
      <c r="T54" s="79"/>
      <c r="U54" s="79"/>
      <c r="V54" s="79"/>
      <c r="W54" s="79"/>
      <c r="X54" s="79"/>
    </row>
    <row r="55" spans="1:24" s="2" customFormat="1" ht="24.95" customHeight="1">
      <c r="A55" s="78"/>
      <c r="B55" s="213" t="s">
        <v>52</v>
      </c>
      <c r="C55" s="186"/>
      <c r="D55" s="127"/>
      <c r="E55" s="127"/>
      <c r="F55" s="293"/>
      <c r="G55" s="117"/>
      <c r="H55" s="117"/>
      <c r="I55" s="186"/>
      <c r="J55" s="115"/>
      <c r="K55" s="199">
        <f t="shared" si="10"/>
        <v>0</v>
      </c>
      <c r="L55" s="79"/>
      <c r="M55" s="79"/>
      <c r="N55" s="79"/>
      <c r="O55" s="79"/>
      <c r="P55" s="79"/>
      <c r="Q55" s="79"/>
      <c r="R55" s="79"/>
      <c r="S55" s="79"/>
      <c r="T55" s="79"/>
      <c r="U55" s="79"/>
      <c r="V55" s="79"/>
      <c r="W55" s="79"/>
      <c r="X55" s="79"/>
    </row>
    <row r="56" spans="1:24" s="2" customFormat="1" ht="24.95" customHeight="1">
      <c r="A56" s="78"/>
      <c r="B56" s="213" t="s">
        <v>53</v>
      </c>
      <c r="C56" s="186"/>
      <c r="D56" s="127"/>
      <c r="E56" s="127"/>
      <c r="F56" s="293"/>
      <c r="G56" s="117"/>
      <c r="H56" s="117"/>
      <c r="I56" s="186"/>
      <c r="J56" s="115"/>
      <c r="K56" s="199">
        <f t="shared" si="10"/>
        <v>0</v>
      </c>
      <c r="L56" s="79"/>
      <c r="M56" s="79"/>
      <c r="N56" s="79"/>
      <c r="O56" s="79"/>
      <c r="P56" s="79"/>
      <c r="Q56" s="79"/>
      <c r="R56" s="79"/>
      <c r="S56" s="79"/>
      <c r="T56" s="79"/>
      <c r="U56" s="79"/>
      <c r="V56" s="79"/>
      <c r="W56" s="79"/>
      <c r="X56" s="79"/>
    </row>
    <row r="57" spans="1:24" s="2" customFormat="1" ht="24.95" customHeight="1">
      <c r="A57" s="78"/>
      <c r="B57" s="213" t="s">
        <v>54</v>
      </c>
      <c r="C57" s="186"/>
      <c r="D57" s="127"/>
      <c r="E57" s="127"/>
      <c r="F57" s="293"/>
      <c r="G57" s="117"/>
      <c r="H57" s="117"/>
      <c r="I57" s="186"/>
      <c r="J57" s="115"/>
      <c r="K57" s="199">
        <f t="shared" si="10"/>
        <v>0</v>
      </c>
      <c r="L57" s="79"/>
      <c r="M57" s="79"/>
      <c r="N57" s="79"/>
      <c r="O57" s="79"/>
      <c r="P57" s="79"/>
      <c r="Q57" s="79"/>
      <c r="R57" s="79"/>
      <c r="S57" s="79"/>
      <c r="T57" s="79"/>
      <c r="U57" s="79"/>
      <c r="V57" s="79"/>
      <c r="W57" s="79"/>
      <c r="X57" s="79"/>
    </row>
    <row r="58" spans="1:24" s="2" customFormat="1" ht="24.95" customHeight="1">
      <c r="A58" s="78"/>
      <c r="B58" s="213" t="s">
        <v>55</v>
      </c>
      <c r="C58" s="186"/>
      <c r="D58" s="127"/>
      <c r="E58" s="127"/>
      <c r="F58" s="293"/>
      <c r="G58" s="117"/>
      <c r="H58" s="117"/>
      <c r="I58" s="186"/>
      <c r="J58" s="115"/>
      <c r="K58" s="199">
        <f t="shared" si="10"/>
        <v>0</v>
      </c>
      <c r="L58" s="79"/>
      <c r="M58" s="79"/>
      <c r="N58" s="79"/>
      <c r="O58" s="79"/>
      <c r="P58" s="79"/>
      <c r="Q58" s="79"/>
      <c r="R58" s="79"/>
      <c r="S58" s="79"/>
      <c r="T58" s="79"/>
      <c r="U58" s="79"/>
      <c r="V58" s="79"/>
      <c r="W58" s="79"/>
      <c r="X58" s="79"/>
    </row>
    <row r="59" spans="1:24" s="2" customFormat="1" ht="24.95" customHeight="1">
      <c r="A59" s="78"/>
      <c r="B59" s="213" t="s">
        <v>56</v>
      </c>
      <c r="C59" s="186"/>
      <c r="D59" s="127"/>
      <c r="E59" s="127"/>
      <c r="F59" s="293"/>
      <c r="G59" s="117"/>
      <c r="H59" s="117"/>
      <c r="I59" s="186"/>
      <c r="J59" s="115"/>
      <c r="K59" s="199">
        <f t="shared" si="10"/>
        <v>0</v>
      </c>
      <c r="L59" s="79"/>
      <c r="M59" s="79"/>
      <c r="N59" s="79"/>
      <c r="O59" s="79"/>
      <c r="P59" s="79"/>
      <c r="Q59" s="79"/>
      <c r="R59" s="79"/>
      <c r="S59" s="79"/>
      <c r="T59" s="79"/>
      <c r="U59" s="79"/>
      <c r="V59" s="79"/>
      <c r="W59" s="79"/>
      <c r="X59" s="79"/>
    </row>
    <row r="60" spans="1:24" s="2" customFormat="1" ht="24.95" customHeight="1">
      <c r="A60" s="78"/>
      <c r="B60" s="213" t="s">
        <v>57</v>
      </c>
      <c r="C60" s="186"/>
      <c r="D60" s="127"/>
      <c r="E60" s="127"/>
      <c r="F60" s="293"/>
      <c r="G60" s="117"/>
      <c r="H60" s="117"/>
      <c r="I60" s="186"/>
      <c r="J60" s="115"/>
      <c r="K60" s="199">
        <f t="shared" si="10"/>
        <v>0</v>
      </c>
      <c r="L60" s="79"/>
      <c r="M60" s="79"/>
      <c r="N60" s="79"/>
      <c r="O60" s="79"/>
      <c r="P60" s="79"/>
      <c r="Q60" s="79"/>
      <c r="R60" s="79"/>
      <c r="S60" s="79"/>
      <c r="T60" s="79"/>
      <c r="U60" s="79"/>
      <c r="V60" s="79"/>
      <c r="W60" s="79"/>
      <c r="X60" s="79"/>
    </row>
    <row r="61" spans="1:24" s="2" customFormat="1" ht="24.95" customHeight="1">
      <c r="A61" s="78"/>
      <c r="B61" s="213" t="s">
        <v>58</v>
      </c>
      <c r="C61" s="186"/>
      <c r="D61" s="127"/>
      <c r="E61" s="127"/>
      <c r="F61" s="293"/>
      <c r="G61" s="117"/>
      <c r="H61" s="117"/>
      <c r="I61" s="186"/>
      <c r="J61" s="115"/>
      <c r="K61" s="199">
        <f t="shared" si="10"/>
        <v>0</v>
      </c>
      <c r="L61" s="79"/>
      <c r="M61" s="79"/>
      <c r="N61" s="79"/>
      <c r="O61" s="79"/>
      <c r="P61" s="79"/>
      <c r="Q61" s="79"/>
      <c r="R61" s="79"/>
      <c r="S61" s="79"/>
      <c r="T61" s="79"/>
      <c r="U61" s="79"/>
      <c r="V61" s="79"/>
      <c r="W61" s="79"/>
      <c r="X61" s="79"/>
    </row>
    <row r="62" spans="1:24" s="2" customFormat="1" ht="24.95" customHeight="1">
      <c r="A62" s="78"/>
      <c r="B62" s="100"/>
      <c r="E62" s="100"/>
      <c r="F62" s="79"/>
      <c r="G62" s="39"/>
      <c r="H62" s="39"/>
      <c r="J62" s="79"/>
      <c r="K62" s="38"/>
      <c r="L62" s="79"/>
      <c r="M62" s="79"/>
      <c r="N62" s="79"/>
      <c r="O62" s="79"/>
      <c r="P62" s="79"/>
      <c r="Q62" s="79"/>
      <c r="R62" s="79"/>
      <c r="S62" s="79"/>
      <c r="T62" s="79"/>
      <c r="U62" s="79"/>
      <c r="V62" s="79"/>
      <c r="W62" s="79"/>
      <c r="X62" s="79"/>
    </row>
    <row r="63" spans="1:24" s="2" customFormat="1" ht="24.95" customHeight="1">
      <c r="A63" s="78"/>
      <c r="B63" s="100"/>
      <c r="C63" s="100"/>
      <c r="D63" s="100"/>
      <c r="E63" s="100"/>
      <c r="G63" s="15"/>
      <c r="H63" s="15"/>
      <c r="I63" s="79"/>
      <c r="J63" s="210" t="s">
        <v>20</v>
      </c>
      <c r="K63" s="199">
        <f>SUM(K53:K61)</f>
        <v>0</v>
      </c>
      <c r="L63" s="79"/>
      <c r="M63" s="79"/>
      <c r="N63" s="79"/>
      <c r="O63" s="79"/>
      <c r="P63" s="79"/>
      <c r="Q63" s="79"/>
      <c r="R63" s="79"/>
      <c r="S63" s="79"/>
      <c r="T63" s="79"/>
      <c r="U63" s="79"/>
      <c r="V63" s="79"/>
      <c r="W63" s="79"/>
      <c r="X63" s="79"/>
    </row>
    <row r="64" spans="1:24" s="2" customFormat="1" ht="24.95" customHeight="1">
      <c r="A64" s="78"/>
      <c r="B64" s="100"/>
      <c r="C64" s="100"/>
      <c r="D64" s="100"/>
      <c r="E64" s="100"/>
      <c r="F64" s="100"/>
      <c r="G64" s="15"/>
      <c r="H64" s="15"/>
      <c r="I64" s="15"/>
      <c r="J64" s="86"/>
      <c r="K64" s="79"/>
      <c r="L64" s="79"/>
      <c r="M64" s="79"/>
      <c r="N64" s="79"/>
      <c r="O64" s="79"/>
      <c r="P64" s="79"/>
      <c r="Q64" s="79"/>
      <c r="R64" s="79"/>
      <c r="S64" s="79"/>
      <c r="T64" s="79"/>
      <c r="U64" s="79"/>
      <c r="V64" s="79"/>
      <c r="W64" s="79"/>
      <c r="X64" s="79"/>
    </row>
    <row r="65" spans="1:17" s="2" customFormat="1" ht="24.95" customHeight="1">
      <c r="A65" s="78"/>
      <c r="B65" s="79"/>
      <c r="C65" s="79"/>
      <c r="D65" s="79"/>
      <c r="E65" s="99"/>
      <c r="F65" s="79"/>
      <c r="G65" s="10"/>
      <c r="H65" s="12"/>
      <c r="I65" s="7"/>
      <c r="J65" s="119"/>
      <c r="K65" s="79"/>
      <c r="L65" s="7"/>
      <c r="M65" s="7"/>
      <c r="N65" s="7"/>
      <c r="O65" s="7"/>
      <c r="P65" s="7"/>
      <c r="Q65" s="7"/>
    </row>
    <row r="66" spans="1:17" ht="24.95" customHeight="1">
      <c r="A66" s="23" t="s">
        <v>4</v>
      </c>
      <c r="B66" s="7" t="s">
        <v>49</v>
      </c>
      <c r="C66" s="7"/>
      <c r="D66" s="7"/>
      <c r="E66" s="16"/>
      <c r="F66" s="15"/>
      <c r="G66" s="12"/>
      <c r="H66" s="15"/>
      <c r="I66" s="36"/>
      <c r="J66" s="48"/>
      <c r="Q66" s="1"/>
    </row>
    <row r="67" spans="1:17" s="6" customFormat="1" ht="54" customHeight="1">
      <c r="A67" s="23"/>
      <c r="B67" s="362" t="s">
        <v>21</v>
      </c>
      <c r="C67" s="363"/>
      <c r="D67" s="84" t="s">
        <v>84</v>
      </c>
      <c r="E67" s="85"/>
      <c r="F67" s="85"/>
      <c r="G67" s="12"/>
      <c r="H67" s="17"/>
      <c r="I67" s="37"/>
      <c r="J67" s="85"/>
      <c r="K67" s="17"/>
      <c r="L67" s="17"/>
      <c r="M67" s="17"/>
      <c r="N67" s="17"/>
      <c r="O67" s="17"/>
      <c r="P67" s="17"/>
    </row>
    <row r="68" spans="1:17" ht="15.6" customHeight="1">
      <c r="A68" s="23"/>
      <c r="B68" s="358"/>
      <c r="C68" s="359"/>
      <c r="D68" s="110"/>
      <c r="E68" s="48"/>
      <c r="F68" s="48"/>
      <c r="G68" s="21"/>
      <c r="H68" s="15"/>
      <c r="I68" s="36"/>
      <c r="J68" s="15"/>
      <c r="Q68" s="1"/>
    </row>
    <row r="69" spans="1:17" ht="15.6" customHeight="1">
      <c r="A69" s="23"/>
      <c r="B69" s="358"/>
      <c r="C69" s="359"/>
      <c r="D69" s="110"/>
      <c r="E69" s="48"/>
      <c r="F69" s="48"/>
      <c r="G69" s="21"/>
      <c r="H69" s="15"/>
      <c r="I69" s="36"/>
      <c r="J69" s="15"/>
      <c r="Q69" s="1"/>
    </row>
    <row r="70" spans="1:17" ht="15.6" customHeight="1">
      <c r="A70" s="23"/>
      <c r="B70" s="358"/>
      <c r="C70" s="359"/>
      <c r="D70" s="110"/>
      <c r="E70" s="48"/>
      <c r="F70" s="48"/>
      <c r="G70" s="21"/>
      <c r="H70" s="15"/>
      <c r="I70" s="36"/>
      <c r="J70" s="15"/>
      <c r="Q70" s="1"/>
    </row>
    <row r="71" spans="1:17" ht="15.6" customHeight="1">
      <c r="A71" s="23"/>
      <c r="B71" s="358"/>
      <c r="C71" s="359"/>
      <c r="D71" s="110"/>
      <c r="E71" s="48"/>
      <c r="F71" s="48"/>
      <c r="G71" s="21"/>
      <c r="H71" s="15"/>
      <c r="I71" s="36"/>
      <c r="J71" s="15"/>
      <c r="Q71" s="1"/>
    </row>
    <row r="72" spans="1:17" ht="15.6" customHeight="1">
      <c r="A72" s="23"/>
      <c r="B72" s="358"/>
      <c r="C72" s="359"/>
      <c r="D72" s="110"/>
      <c r="E72" s="48"/>
      <c r="F72" s="48"/>
      <c r="G72" s="21"/>
      <c r="H72" s="15"/>
      <c r="I72" s="36"/>
      <c r="J72" s="15"/>
      <c r="Q72" s="1"/>
    </row>
    <row r="73" spans="1:17" ht="15.6" customHeight="1">
      <c r="A73" s="23"/>
      <c r="B73" s="358"/>
      <c r="C73" s="359"/>
      <c r="D73" s="110"/>
      <c r="E73" s="48"/>
      <c r="F73" s="48"/>
      <c r="G73" s="21"/>
      <c r="H73" s="15"/>
      <c r="I73" s="36"/>
      <c r="J73" s="15"/>
      <c r="Q73" s="1"/>
    </row>
    <row r="74" spans="1:17" ht="15.6" customHeight="1">
      <c r="A74" s="23"/>
      <c r="B74" s="358"/>
      <c r="C74" s="359"/>
      <c r="D74" s="110"/>
      <c r="E74" s="48"/>
      <c r="F74" s="48"/>
      <c r="G74" s="21"/>
      <c r="H74" s="15"/>
      <c r="I74" s="36"/>
      <c r="J74" s="15"/>
      <c r="Q74" s="1"/>
    </row>
    <row r="75" spans="1:17" ht="15.6" customHeight="1">
      <c r="B75" s="358"/>
      <c r="C75" s="359"/>
      <c r="D75" s="110"/>
      <c r="E75" s="48"/>
      <c r="F75" s="48"/>
      <c r="G75" s="21"/>
      <c r="H75" s="102"/>
      <c r="I75" s="103"/>
      <c r="J75" s="102"/>
      <c r="K75" s="102"/>
      <c r="L75" s="102"/>
      <c r="Q75" s="1"/>
    </row>
    <row r="76" spans="1:17" ht="24.95" customHeight="1">
      <c r="B76" s="15"/>
      <c r="C76" s="15"/>
      <c r="D76" s="3"/>
      <c r="E76" s="80"/>
      <c r="F76" s="48"/>
      <c r="G76" s="21"/>
      <c r="H76" s="102"/>
      <c r="I76" s="103"/>
      <c r="J76" s="102"/>
      <c r="K76" s="102"/>
      <c r="L76" s="102"/>
      <c r="Q76" s="1"/>
    </row>
    <row r="77" spans="1:17" s="2" customFormat="1" ht="24.95" customHeight="1">
      <c r="A77" s="23"/>
      <c r="B77" s="7"/>
      <c r="C77" s="210" t="s">
        <v>20</v>
      </c>
      <c r="D77" s="203">
        <f>SUM(D68:D75)</f>
        <v>0</v>
      </c>
      <c r="E77" s="193"/>
      <c r="F77" s="79"/>
      <c r="G77" s="21"/>
      <c r="H77" s="7"/>
      <c r="I77" s="13"/>
      <c r="J77" s="7"/>
      <c r="K77" s="7"/>
      <c r="L77" s="7"/>
      <c r="M77" s="7"/>
      <c r="N77" s="7"/>
      <c r="O77" s="7"/>
      <c r="P77" s="7"/>
    </row>
    <row r="78" spans="1:17" s="7" customFormat="1" ht="39" customHeight="1">
      <c r="A78" s="23"/>
      <c r="E78" s="10"/>
      <c r="G78" s="20"/>
      <c r="H78" s="21"/>
      <c r="J78" s="13"/>
    </row>
    <row r="79" spans="1:17" s="7" customFormat="1" ht="30" customHeight="1">
      <c r="A79" s="23" t="s">
        <v>74</v>
      </c>
      <c r="B79" s="109" t="s">
        <v>78</v>
      </c>
      <c r="E79" s="10"/>
      <c r="G79" s="20"/>
      <c r="H79" s="91"/>
      <c r="J79" s="13"/>
    </row>
    <row r="80" spans="1:17" s="2" customFormat="1" ht="28.5" customHeight="1">
      <c r="A80" s="23"/>
      <c r="B80" s="347" t="s">
        <v>150</v>
      </c>
      <c r="C80" s="348"/>
      <c r="D80" s="348"/>
      <c r="E80" s="348"/>
      <c r="F80" s="197">
        <f>F23+F36+I50+K63+D77</f>
        <v>0</v>
      </c>
      <c r="G80" s="79"/>
      <c r="H80" s="79"/>
      <c r="I80" s="7"/>
      <c r="J80" s="13"/>
      <c r="K80" s="7"/>
      <c r="L80" s="7"/>
      <c r="M80" s="7"/>
      <c r="N80" s="7"/>
      <c r="O80" s="7"/>
      <c r="P80" s="7"/>
      <c r="Q80" s="7"/>
    </row>
    <row r="81" spans="1:24" s="2" customFormat="1" ht="69" customHeight="1">
      <c r="A81" s="23"/>
      <c r="B81" s="120" t="s">
        <v>86</v>
      </c>
      <c r="C81" s="121" t="s">
        <v>81</v>
      </c>
      <c r="D81" s="136"/>
      <c r="E81" s="121" t="s">
        <v>80</v>
      </c>
      <c r="F81" s="111"/>
      <c r="G81" s="79"/>
      <c r="H81" s="79"/>
      <c r="I81" s="7"/>
      <c r="J81" s="13"/>
      <c r="K81" s="7"/>
      <c r="L81" s="7"/>
      <c r="M81" s="7"/>
      <c r="N81" s="7"/>
      <c r="O81" s="7"/>
      <c r="P81" s="7"/>
      <c r="Q81" s="7"/>
    </row>
    <row r="82" spans="1:24" s="2" customFormat="1" ht="28.5" customHeight="1">
      <c r="A82" s="23"/>
      <c r="B82" s="349" t="s">
        <v>151</v>
      </c>
      <c r="C82" s="350"/>
      <c r="D82" s="350"/>
      <c r="E82" s="350"/>
      <c r="F82" s="197">
        <f>F80-F81</f>
        <v>0</v>
      </c>
      <c r="G82" s="211" t="str">
        <f>IF(OR(AND($C$4="Feasibility study",F82&gt;250000),AND($C$4="Pilot project",F82&gt;600000)),"The eligible project costs are above the maximum. You are not eligible for a subsidy.","")</f>
        <v/>
      </c>
      <c r="H82" s="79"/>
      <c r="I82" s="7"/>
      <c r="J82" s="13"/>
      <c r="K82" s="7"/>
      <c r="L82" s="7"/>
      <c r="M82" s="7"/>
      <c r="N82" s="7"/>
      <c r="O82" s="7"/>
      <c r="P82" s="7"/>
      <c r="Q82" s="7"/>
    </row>
    <row r="83" spans="1:24" s="15" customFormat="1" ht="28.5" customHeight="1">
      <c r="A83" s="22"/>
      <c r="B83" s="351" t="s">
        <v>88</v>
      </c>
      <c r="C83" s="348"/>
      <c r="D83" s="348"/>
      <c r="E83" s="348"/>
      <c r="F83" s="201" t="str">
        <f>IF(F82="","",IF(C4="Feasibility study",VLOOKUP(C6,'Bronblad percerntages'!B5:E10,2),IF(AND(C4="Pilot project",'Project and applicant details'!C6="no",'Project and applicant details'!C5="no"),VLOOKUP(C6,'Bronblad percerntages'!B5:E10,3),IF(AND(C4="Pilot project",(OR('Project and applicant details'!C6="yes",'Project and applicant details'!C5="yes"))),VLOOKUP(C6,'Bronblad percerntages'!B5:E10,4)))))</f>
        <v/>
      </c>
      <c r="G83" s="48"/>
      <c r="H83" s="97"/>
      <c r="J83" s="36"/>
    </row>
    <row r="84" spans="1:24" s="15" customFormat="1" ht="28.5" customHeight="1">
      <c r="A84" s="22"/>
      <c r="B84" s="351" t="s">
        <v>73</v>
      </c>
      <c r="C84" s="348"/>
      <c r="D84" s="348"/>
      <c r="E84" s="348"/>
      <c r="F84" s="202">
        <f>F82*F83</f>
        <v>0</v>
      </c>
      <c r="H84" s="97"/>
      <c r="J84" s="36"/>
    </row>
    <row r="85" spans="1:24" s="2" customFormat="1" ht="74.25" customHeight="1">
      <c r="A85" s="23"/>
      <c r="B85" s="120" t="s">
        <v>82</v>
      </c>
      <c r="C85" s="121" t="s">
        <v>79</v>
      </c>
      <c r="D85" s="136"/>
      <c r="E85" s="121" t="s">
        <v>80</v>
      </c>
      <c r="F85" s="111"/>
      <c r="G85" s="79"/>
      <c r="H85" s="79"/>
      <c r="I85" s="7"/>
      <c r="J85" s="13"/>
      <c r="K85" s="7"/>
      <c r="L85" s="7"/>
      <c r="M85" s="7"/>
      <c r="N85" s="7"/>
      <c r="O85" s="7"/>
      <c r="P85" s="7"/>
      <c r="Q85" s="7"/>
    </row>
    <row r="86" spans="1:24" s="2" customFormat="1" ht="28.5" customHeight="1">
      <c r="A86" s="23"/>
      <c r="B86" s="351" t="s">
        <v>103</v>
      </c>
      <c r="C86" s="348"/>
      <c r="D86" s="348"/>
      <c r="E86" s="348"/>
      <c r="F86" s="202">
        <f>F84-F85</f>
        <v>0</v>
      </c>
      <c r="G86" s="79"/>
      <c r="H86" s="79"/>
      <c r="I86" s="7"/>
      <c r="J86" s="13"/>
      <c r="K86" s="7"/>
      <c r="L86" s="7"/>
      <c r="M86" s="7"/>
      <c r="N86" s="7"/>
      <c r="O86" s="7"/>
      <c r="P86" s="7"/>
      <c r="Q86" s="7"/>
    </row>
    <row r="87" spans="1:24" s="15" customFormat="1" ht="28.5" customHeight="1">
      <c r="A87" s="22"/>
      <c r="B87" s="351" t="s">
        <v>129</v>
      </c>
      <c r="C87" s="348"/>
      <c r="D87" s="348"/>
      <c r="E87" s="348"/>
      <c r="F87" s="111"/>
      <c r="G87" s="215" t="str">
        <f>IF(F87&gt;F86,"Requested subsidy above maximum", "" )</f>
        <v/>
      </c>
      <c r="J87" s="36"/>
    </row>
    <row r="88" spans="1:24" s="15" customFormat="1" ht="36" customHeight="1">
      <c r="A88" s="22"/>
      <c r="E88" s="16"/>
      <c r="G88" s="16"/>
      <c r="H88" s="97"/>
      <c r="J88" s="36"/>
    </row>
    <row r="89" spans="1:24" s="15" customFormat="1" ht="29.25" customHeight="1">
      <c r="A89" s="23" t="s">
        <v>75</v>
      </c>
      <c r="B89" s="109" t="s">
        <v>76</v>
      </c>
      <c r="C89" s="7"/>
      <c r="D89" s="7"/>
      <c r="E89" s="10"/>
      <c r="F89" s="7"/>
      <c r="G89" s="20"/>
      <c r="H89" s="104"/>
      <c r="J89" s="36"/>
    </row>
    <row r="90" spans="1:24" s="15" customFormat="1" ht="29.25" customHeight="1">
      <c r="A90" s="23"/>
      <c r="B90" s="347" t="s">
        <v>127</v>
      </c>
      <c r="C90" s="348"/>
      <c r="D90" s="348"/>
      <c r="E90" s="348"/>
      <c r="F90" s="197">
        <f>F80-F87</f>
        <v>0</v>
      </c>
      <c r="H90" s="12"/>
      <c r="J90" s="36"/>
    </row>
    <row r="91" spans="1:24" s="15" customFormat="1" ht="29.25" customHeight="1">
      <c r="A91" s="23"/>
      <c r="B91" s="347" t="s">
        <v>123</v>
      </c>
      <c r="C91" s="348"/>
      <c r="D91" s="348"/>
      <c r="E91" s="348"/>
      <c r="F91" s="197">
        <f>F85</f>
        <v>0</v>
      </c>
      <c r="H91" s="12"/>
      <c r="J91" s="36"/>
    </row>
    <row r="92" spans="1:24" s="15" customFormat="1" ht="29.25" customHeight="1">
      <c r="A92" s="23"/>
      <c r="B92" s="352" t="s">
        <v>124</v>
      </c>
      <c r="C92" s="353"/>
      <c r="D92" s="353"/>
      <c r="E92" s="354"/>
      <c r="F92" s="197">
        <f>F81</f>
        <v>0</v>
      </c>
      <c r="H92" s="12"/>
      <c r="J92" s="36"/>
    </row>
    <row r="93" spans="1:24" s="15" customFormat="1" ht="29.25" customHeight="1">
      <c r="A93" s="23"/>
      <c r="B93" s="351" t="s">
        <v>125</v>
      </c>
      <c r="C93" s="348"/>
      <c r="D93" s="348"/>
      <c r="E93" s="348"/>
      <c r="F93" s="197">
        <f>H23+J50</f>
        <v>0</v>
      </c>
      <c r="H93" s="12"/>
      <c r="J93" s="36"/>
    </row>
    <row r="94" spans="1:24" s="15" customFormat="1" ht="29.25" customHeight="1">
      <c r="A94" s="23"/>
      <c r="B94" s="355" t="s">
        <v>122</v>
      </c>
      <c r="C94" s="356"/>
      <c r="D94" s="356"/>
      <c r="E94" s="357"/>
      <c r="F94" s="203">
        <f>F90-F91-F92-F93</f>
        <v>0</v>
      </c>
      <c r="H94" s="12"/>
      <c r="J94" s="36"/>
    </row>
    <row r="95" spans="1:24" s="15" customFormat="1" ht="100.5" customHeight="1">
      <c r="A95" s="22"/>
      <c r="B95" s="345" t="str">
        <f>IF( F94&gt;0, "To substantiate your ability to pay this own contribution from working capital, please attach the most recent financial statement to your subsidy application.
The balance sheet and profit and loss account should be in English or Dutch","")</f>
        <v/>
      </c>
      <c r="C95" s="346"/>
      <c r="D95" s="346"/>
      <c r="E95" s="346"/>
      <c r="G95" s="16"/>
      <c r="H95" s="12"/>
      <c r="J95" s="36"/>
      <c r="R95" s="1"/>
      <c r="S95" s="1"/>
      <c r="T95" s="1"/>
      <c r="U95" s="1"/>
      <c r="V95" s="1"/>
      <c r="W95" s="1"/>
      <c r="X95" s="1"/>
    </row>
    <row r="96" spans="1:24" s="15" customFormat="1" ht="100.5" customHeight="1">
      <c r="A96" s="22"/>
      <c r="E96" s="16"/>
      <c r="G96" s="16"/>
      <c r="H96" s="12"/>
      <c r="J96" s="36"/>
      <c r="R96" s="1"/>
      <c r="S96" s="1"/>
      <c r="T96" s="1"/>
      <c r="U96" s="1"/>
      <c r="V96" s="1"/>
      <c r="W96" s="1"/>
      <c r="X96" s="1"/>
    </row>
    <row r="97" spans="1:24" s="15" customFormat="1" ht="100.5" customHeight="1">
      <c r="A97" s="22"/>
      <c r="E97" s="16"/>
      <c r="G97" s="16"/>
      <c r="H97" s="12"/>
      <c r="J97" s="36"/>
      <c r="R97" s="1"/>
      <c r="S97" s="1"/>
      <c r="T97" s="1"/>
      <c r="U97" s="1"/>
      <c r="V97" s="1"/>
      <c r="W97" s="1"/>
      <c r="X97" s="1"/>
    </row>
    <row r="98" spans="1:24" s="15" customFormat="1" ht="100.5" customHeight="1">
      <c r="A98" s="22"/>
      <c r="E98" s="16"/>
      <c r="G98" s="16"/>
      <c r="H98" s="12"/>
      <c r="J98" s="36"/>
      <c r="R98" s="1"/>
      <c r="S98" s="1"/>
      <c r="T98" s="1"/>
      <c r="U98" s="1"/>
      <c r="V98" s="1"/>
      <c r="W98" s="1"/>
      <c r="X98" s="1"/>
    </row>
    <row r="99" spans="1:24" s="15" customFormat="1" ht="100.5" customHeight="1">
      <c r="A99" s="22"/>
      <c r="E99" s="16"/>
      <c r="G99" s="16"/>
      <c r="H99" s="12"/>
      <c r="J99" s="36"/>
      <c r="R99" s="1"/>
      <c r="S99" s="1"/>
      <c r="T99" s="1"/>
      <c r="U99" s="1"/>
      <c r="V99" s="1"/>
      <c r="W99" s="1"/>
      <c r="X99" s="1"/>
    </row>
    <row r="100" spans="1:24" s="15" customFormat="1" ht="100.5" customHeight="1">
      <c r="A100" s="22"/>
      <c r="E100" s="16"/>
      <c r="G100" s="16"/>
      <c r="H100" s="12"/>
      <c r="J100" s="36"/>
      <c r="R100" s="1"/>
      <c r="S100" s="1"/>
      <c r="T100" s="1"/>
      <c r="U100" s="1"/>
      <c r="V100" s="1"/>
      <c r="W100" s="1"/>
      <c r="X100" s="1"/>
    </row>
    <row r="101" spans="1:24" s="15" customFormat="1" ht="100.5" customHeight="1">
      <c r="A101" s="22"/>
      <c r="E101" s="16"/>
      <c r="G101" s="16"/>
      <c r="H101" s="12"/>
      <c r="J101" s="36"/>
      <c r="R101" s="1"/>
      <c r="S101" s="1"/>
      <c r="T101" s="1"/>
      <c r="U101" s="1"/>
      <c r="V101" s="1"/>
      <c r="W101" s="1"/>
      <c r="X101" s="1"/>
    </row>
    <row r="102" spans="1:24" s="15" customFormat="1" ht="100.5" customHeight="1">
      <c r="A102" s="22"/>
      <c r="E102" s="16"/>
      <c r="G102" s="16"/>
      <c r="H102" s="12"/>
      <c r="J102" s="36"/>
      <c r="R102" s="1"/>
      <c r="S102" s="1"/>
      <c r="T102" s="1"/>
      <c r="U102" s="1"/>
      <c r="V102" s="1"/>
      <c r="W102" s="1"/>
      <c r="X102" s="1"/>
    </row>
    <row r="103" spans="1:24" s="15" customFormat="1" ht="100.5" customHeight="1">
      <c r="A103" s="22"/>
      <c r="E103" s="16"/>
      <c r="G103" s="16"/>
      <c r="H103" s="12"/>
      <c r="J103" s="36"/>
      <c r="R103" s="1"/>
      <c r="S103" s="1"/>
      <c r="T103" s="1"/>
      <c r="U103" s="1"/>
      <c r="V103" s="1"/>
      <c r="W103" s="1"/>
      <c r="X103" s="1"/>
    </row>
    <row r="104" spans="1:24" s="15" customFormat="1" ht="15.6" customHeight="1">
      <c r="A104" s="22"/>
      <c r="E104" s="16"/>
      <c r="G104" s="16"/>
      <c r="H104" s="12"/>
      <c r="J104" s="36"/>
      <c r="R104" s="1"/>
      <c r="S104" s="1"/>
      <c r="T104" s="1"/>
      <c r="U104" s="1"/>
      <c r="V104" s="1"/>
      <c r="W104" s="1"/>
      <c r="X104" s="1"/>
    </row>
    <row r="105" spans="1:24" s="15" customFormat="1" ht="15.6" customHeight="1">
      <c r="A105" s="22"/>
      <c r="E105" s="16"/>
      <c r="G105" s="16"/>
      <c r="H105" s="12"/>
      <c r="J105" s="36"/>
      <c r="R105" s="1"/>
      <c r="S105" s="1"/>
      <c r="T105" s="1"/>
      <c r="U105" s="1"/>
      <c r="V105" s="1"/>
      <c r="W105" s="1"/>
      <c r="X105" s="1"/>
    </row>
    <row r="106" spans="1:24" s="15" customFormat="1" ht="15.6" customHeight="1">
      <c r="A106" s="22"/>
      <c r="E106" s="16"/>
      <c r="G106" s="16"/>
      <c r="H106" s="12"/>
      <c r="J106" s="36"/>
      <c r="R106" s="1"/>
      <c r="S106" s="1"/>
      <c r="T106" s="1"/>
      <c r="U106" s="1"/>
      <c r="V106" s="1"/>
      <c r="W106" s="1"/>
      <c r="X106" s="1"/>
    </row>
    <row r="107" spans="1:24" s="15" customFormat="1" ht="15.6" customHeight="1">
      <c r="A107" s="22"/>
      <c r="E107" s="16"/>
      <c r="G107" s="16"/>
      <c r="H107" s="12"/>
      <c r="J107" s="36"/>
      <c r="R107" s="1"/>
      <c r="S107" s="1"/>
      <c r="T107" s="1"/>
      <c r="U107" s="1"/>
      <c r="V107" s="1"/>
      <c r="W107" s="1"/>
      <c r="X107" s="1"/>
    </row>
    <row r="108" spans="1:24" s="15" customFormat="1" ht="15.6" customHeight="1">
      <c r="A108" s="22"/>
      <c r="E108" s="16"/>
      <c r="G108" s="16"/>
      <c r="H108" s="12"/>
      <c r="J108" s="36"/>
      <c r="R108" s="1"/>
      <c r="S108" s="1"/>
      <c r="T108" s="1"/>
      <c r="U108" s="1"/>
      <c r="V108" s="1"/>
      <c r="W108" s="1"/>
      <c r="X108" s="1"/>
    </row>
    <row r="109" spans="1:24" s="15" customFormat="1" ht="15.6" customHeight="1">
      <c r="A109" s="22"/>
      <c r="E109" s="16"/>
      <c r="G109" s="16"/>
      <c r="H109" s="12"/>
      <c r="J109" s="36"/>
      <c r="R109" s="1"/>
      <c r="S109" s="1"/>
      <c r="T109" s="1"/>
      <c r="U109" s="1"/>
      <c r="V109" s="1"/>
      <c r="W109" s="1"/>
      <c r="X109" s="1"/>
    </row>
  </sheetData>
  <sheetProtection algorithmName="SHA-512" hashValue="/S2F/FOuEbkSHkl8EAatleATIiEhODA3zSBwu/FGfvOtm8LHlsLXt1hn/IyxI365nCh3xfnuRaO1cSchBRg2lQ==" saltValue="28AGaFLwPkvzsYfD3hrHnA==" spinCount="100000" sheet="1" selectLockedCells="1"/>
  <mergeCells count="36">
    <mergeCell ref="B31:C31"/>
    <mergeCell ref="C3:E3"/>
    <mergeCell ref="C4:E4"/>
    <mergeCell ref="C5:E5"/>
    <mergeCell ref="C6:E6"/>
    <mergeCell ref="C7:E7"/>
    <mergeCell ref="B9:F9"/>
    <mergeCell ref="B26:C26"/>
    <mergeCell ref="B27:C27"/>
    <mergeCell ref="B28:C28"/>
    <mergeCell ref="B29:C29"/>
    <mergeCell ref="B30:C30"/>
    <mergeCell ref="B75:C75"/>
    <mergeCell ref="B32:C32"/>
    <mergeCell ref="B33:C33"/>
    <mergeCell ref="B34:C34"/>
    <mergeCell ref="B67:C67"/>
    <mergeCell ref="B68:C68"/>
    <mergeCell ref="B69:C69"/>
    <mergeCell ref="B70:C70"/>
    <mergeCell ref="B71:C71"/>
    <mergeCell ref="B72:C72"/>
    <mergeCell ref="B73:C73"/>
    <mergeCell ref="B74:C74"/>
    <mergeCell ref="B95:E95"/>
    <mergeCell ref="B80:E80"/>
    <mergeCell ref="B82:E82"/>
    <mergeCell ref="B83:E83"/>
    <mergeCell ref="B84:E84"/>
    <mergeCell ref="B86:E86"/>
    <mergeCell ref="B87:E87"/>
    <mergeCell ref="B90:E90"/>
    <mergeCell ref="B91:E91"/>
    <mergeCell ref="B92:E92"/>
    <mergeCell ref="B93:E93"/>
    <mergeCell ref="B94:E94"/>
  </mergeCells>
  <conditionalFormatting sqref="B9">
    <cfRule type="cellIs" dxfId="18" priority="9" stopIfTrue="1" operator="equal">
      <formula>"Kies eerst uw systematiek voor de berekening van de subsidiabele kosten"</formula>
    </cfRule>
  </conditionalFormatting>
  <conditionalFormatting sqref="D11:D19">
    <cfRule type="cellIs" dxfId="17" priority="8" operator="equal">
      <formula>65</formula>
    </cfRule>
  </conditionalFormatting>
  <conditionalFormatting sqref="E22">
    <cfRule type="cellIs" dxfId="16" priority="10" stopIfTrue="1" operator="equal">
      <formula>"Opslag algemene kosten (50%)"</formula>
    </cfRule>
  </conditionalFormatting>
  <conditionalFormatting sqref="G22">
    <cfRule type="cellIs" dxfId="15" priority="3" stopIfTrue="1" operator="equal">
      <formula>"Opslag algemene kosten (50%)"</formula>
    </cfRule>
  </conditionalFormatting>
  <conditionalFormatting sqref="G11:H20">
    <cfRule type="containsText" dxfId="14" priority="6" operator="containsText" text="N/a">
      <formula>NOT(ISERROR(SEARCH("N/a",G11)))</formula>
    </cfRule>
  </conditionalFormatting>
  <conditionalFormatting sqref="H22">
    <cfRule type="containsText" dxfId="13" priority="1" operator="containsText" text="N/a">
      <formula>NOT(ISERROR(SEARCH("N/a",H22)))</formula>
    </cfRule>
  </conditionalFormatting>
  <conditionalFormatting sqref="H23">
    <cfRule type="cellIs" dxfId="12" priority="5" operator="greaterThan">
      <formula>0</formula>
    </cfRule>
  </conditionalFormatting>
  <conditionalFormatting sqref="J22">
    <cfRule type="containsText" dxfId="11" priority="2" operator="containsText" text="N/a">
      <formula>NOT(ISERROR(SEARCH("N/a",J22)))</formula>
    </cfRule>
  </conditionalFormatting>
  <conditionalFormatting sqref="J50">
    <cfRule type="cellIs" priority="4" operator="greaterThan">
      <formula>0</formula>
    </cfRule>
  </conditionalFormatting>
  <dataValidations count="2">
    <dataValidation type="list" allowBlank="1" showInputMessage="1" showErrorMessage="1" sqref="C40:C48" xr:uid="{0C452006-3E8E-44B5-B730-9275346C0583}">
      <formula1>"Existing equipment, Equipment purchased especially for this project"</formula1>
    </dataValidation>
    <dataValidation allowBlank="1" showInputMessage="1" showErrorMessage="1" errorTitle="Incorrect input" error="Please choose between SME, research organisation or other." sqref="C6:E7" xr:uid="{4EA6785B-8A24-4369-96A6-FAE7780EDA3F}"/>
  </dataValidations>
  <printOptions horizontalCentered="1"/>
  <pageMargins left="0.19685039370078741" right="0.19685039370078741" top="0.55118110236220474" bottom="0.39370078740157483" header="0" footer="0"/>
  <pageSetup paperSize="9" scale="74" fitToHeight="0" orientation="portrait" r:id="rId1"/>
  <headerFooter alignWithMargins="0">
    <oddHeader>&amp;L&amp;F</oddHeader>
  </headerFooter>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15</vt:i4>
      </vt:variant>
      <vt:variant>
        <vt:lpstr>Benoemde bereiken</vt:lpstr>
      </vt:variant>
      <vt:variant>
        <vt:i4>10</vt:i4>
      </vt:variant>
    </vt:vector>
  </HeadingPairs>
  <TitlesOfParts>
    <vt:vector size="25" baseType="lpstr">
      <vt:lpstr>Explanation</vt:lpstr>
      <vt:lpstr>Project and applicant details</vt:lpstr>
      <vt:lpstr>Budget lead appl.</vt:lpstr>
      <vt:lpstr>Partner 1</vt:lpstr>
      <vt:lpstr>Partner 2</vt:lpstr>
      <vt:lpstr>Partner 3</vt:lpstr>
      <vt:lpstr>Partner 4</vt:lpstr>
      <vt:lpstr>Partner 5</vt:lpstr>
      <vt:lpstr>Partner 6</vt:lpstr>
      <vt:lpstr>Partner 7</vt:lpstr>
      <vt:lpstr>Total budget</vt:lpstr>
      <vt:lpstr>Invulblad FEM</vt:lpstr>
      <vt:lpstr>bijlage verlening</vt:lpstr>
      <vt:lpstr>voorschot</vt:lpstr>
      <vt:lpstr>Bronblad percerntages</vt:lpstr>
      <vt:lpstr>'Budget lead appl.'!Afdrukbereik</vt:lpstr>
      <vt:lpstr>'Partner 1'!Afdrukbereik</vt:lpstr>
      <vt:lpstr>'Partner 2'!Afdrukbereik</vt:lpstr>
      <vt:lpstr>'Partner 3'!Afdrukbereik</vt:lpstr>
      <vt:lpstr>'Partner 4'!Afdrukbereik</vt:lpstr>
      <vt:lpstr>'Partner 5'!Afdrukbereik</vt:lpstr>
      <vt:lpstr>'Partner 6'!Afdrukbereik</vt:lpstr>
      <vt:lpstr>'Partner 7'!Afdrukbereik</vt:lpstr>
      <vt:lpstr>'Project and applicant details'!Afdrukbereik</vt:lpstr>
      <vt:lpstr>'Total budget'!Afdrukbereik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pilot PVW</dc:title>
  <dc:creator>Rijksdienst voor Ondernemend Nederland</dc:creator>
  <cp:lastModifiedBy>Netherlands Enterprise Agency</cp:lastModifiedBy>
  <cp:lastPrinted>2024-01-09T12:45:40Z</cp:lastPrinted>
  <dcterms:created xsi:type="dcterms:W3CDTF">1997-07-29T07:48:20Z</dcterms:created>
  <dcterms:modified xsi:type="dcterms:W3CDTF">2024-09-05T10:45:29Z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2023-01-09T10:36:51Z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c8652e61-4222-46f8-a763-3f118c063b41</vt:lpwstr>
  </property>
  <property fmtid="{D5CDD505-2E9C-101B-9397-08002B2CF9AE}" pid="8" name="MSIP_Label_4bde8109-f994-4a60-a1d3-5c95e2ff3620_ContentBits">
    <vt:lpwstr>0</vt:lpwstr>
  </property>
</Properties>
</file>