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autoCompressPictures="0" defaultThemeVersion="124226"/>
  <mc:AlternateContent xmlns:mc="http://schemas.openxmlformats.org/markup-compatibility/2006">
    <mc:Choice Requires="x15">
      <x15ac:absPath xmlns:x15ac="http://schemas.microsoft.com/office/spreadsheetml/2010/11/ac" url="T:\rvo\NLK\WOZ\VERWZ25 Nederwiek I-A\Voorbereidingsfase\Exploitatiemodel\"/>
    </mc:Choice>
  </mc:AlternateContent>
  <xr:revisionPtr revIDLastSave="0" documentId="13_ncr:1_{270C646D-442A-4F43-8976-1DD46A56EAFC}" xr6:coauthVersionLast="47" xr6:coauthVersionMax="47" xr10:uidLastSave="{00000000-0000-0000-0000-000000000000}"/>
  <bookViews>
    <workbookView xWindow="16785" yWindow="3615" windowWidth="30285" windowHeight="15435"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KEV2024" sheetId="16" state="hidden" r:id="rId9"/>
  </sheets>
  <definedNames>
    <definedName name="_xlnm.Print_Area" localSheetId="6">Berekeningen!$B$1:$AI$120</definedName>
    <definedName name="_xlnm.Print_Area" localSheetId="2">CAPEX!$A$1:$B$47</definedName>
    <definedName name="_xlnm.Print_Area" localSheetId="0">Instructies!$B$2:$B$62</definedName>
    <definedName name="_xlnm.Print_Area" localSheetId="1">'Invoer Parameters'!$B$1:$L$79</definedName>
    <definedName name="_xlnm.Print_Area" localSheetId="5">'MP en GVO'!$A$1:$AI$27</definedName>
    <definedName name="_xlnm.Print_Area" localSheetId="3">OPEX!$A$1:$AL$30</definedName>
    <definedName name="_xlnm.Print_Area" localSheetId="7">Resultaten!$B$1:$AI$48</definedName>
    <definedName name="TotaalOpexPerJaar">SUM(OPEX!A$11:A$30)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G13" i="2" l="1"/>
  <c r="G14" i="2"/>
  <c r="C26" i="2" l="1"/>
  <c r="C12" i="13"/>
  <c r="C13" i="13"/>
  <c r="C14" i="13"/>
  <c r="C15" i="13"/>
  <c r="C16" i="13"/>
  <c r="C17" i="13"/>
  <c r="C18" i="13"/>
  <c r="C19" i="13"/>
  <c r="C20" i="13"/>
  <c r="C21" i="13"/>
  <c r="C22" i="13"/>
  <c r="C23" i="13"/>
  <c r="C24" i="13"/>
  <c r="C25" i="13"/>
  <c r="C26" i="13"/>
  <c r="C27" i="13"/>
  <c r="C28" i="13"/>
  <c r="C29" i="13"/>
  <c r="C30" i="13"/>
  <c r="C11" i="13"/>
  <c r="AI8" i="13" l="1"/>
  <c r="F1" i="10" l="1"/>
  <c r="AP6" i="15" l="1"/>
  <c r="AQ6" i="15"/>
  <c r="AR6" i="15"/>
  <c r="AS6" i="15"/>
  <c r="I8" i="13"/>
  <c r="O1" i="13" l="1"/>
  <c r="J1" i="13"/>
  <c r="AR8" i="13" l="1"/>
  <c r="AQ8" i="13"/>
  <c r="AP8" i="13"/>
  <c r="AO8" i="13"/>
  <c r="D21" i="11" l="1"/>
  <c r="C28" i="10" l="1"/>
  <c r="C21" i="11" s="1"/>
  <c r="B27" i="2" a="1"/>
  <c r="B27" i="2" s="1"/>
  <c r="B25" i="2"/>
  <c r="B26" i="2" s="1"/>
  <c r="AK6" i="15" l="1"/>
  <c r="AL6" i="15"/>
  <c r="AO6" i="15"/>
  <c r="G2" i="10"/>
  <c r="D27" i="2"/>
  <c r="E27" i="2"/>
  <c r="B28" i="2"/>
  <c r="D28" i="2"/>
  <c r="AN6" i="15"/>
  <c r="AM6" i="15" l="1"/>
  <c r="AG8" i="13" l="1"/>
  <c r="AH8" i="13"/>
  <c r="AJ8" i="13"/>
  <c r="AK8" i="13"/>
  <c r="AL8" i="13"/>
  <c r="AM8" i="13"/>
  <c r="AN8" i="13"/>
  <c r="F12" i="10"/>
  <c r="F13" i="10" s="1"/>
  <c r="K17" i="10" s="1"/>
  <c r="F17" i="10" l="1"/>
  <c r="F16" i="10"/>
  <c r="G18" i="10"/>
  <c r="H18" i="10"/>
  <c r="K18" i="10"/>
  <c r="AI18" i="10"/>
  <c r="AJ18" i="10"/>
  <c r="AK18" i="10"/>
  <c r="AL18" i="10"/>
  <c r="AM18" i="10"/>
  <c r="AN18" i="10"/>
  <c r="AO18" i="10"/>
  <c r="F18"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H19" i="10"/>
  <c r="G19" i="10"/>
  <c r="F19" i="10"/>
  <c r="D19" i="2"/>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D25" i="2"/>
  <c r="D26" i="2"/>
  <c r="C6" i="12"/>
  <c r="D6" i="12" s="1"/>
  <c r="F79" i="2"/>
  <c r="E28" i="2"/>
  <c r="E25" i="2"/>
  <c r="E26" i="2"/>
  <c r="C29" i="2"/>
  <c r="I5" i="13"/>
  <c r="J5" i="13"/>
  <c r="K5" i="13" s="1"/>
  <c r="L5" i="13" s="1"/>
  <c r="M5" i="13" s="1"/>
  <c r="N5" i="13" s="1"/>
  <c r="O5" i="13" s="1"/>
  <c r="P5" i="13" s="1"/>
  <c r="Q5" i="13" s="1"/>
  <c r="R5" i="13" s="1"/>
  <c r="S5" i="13" s="1"/>
  <c r="T5" i="13" s="1"/>
  <c r="U5" i="13" s="1"/>
  <c r="V5" i="13" s="1"/>
  <c r="W5" i="13" s="1"/>
  <c r="X5" i="13" s="1"/>
  <c r="Y5" i="13" s="1"/>
  <c r="Z5" i="13" s="1"/>
  <c r="AA5" i="13" s="1"/>
  <c r="AB5" i="13" s="1"/>
  <c r="AC5" i="13" s="1"/>
  <c r="AD5" i="13" s="1"/>
  <c r="H8" i="13"/>
  <c r="D34" i="2"/>
  <c r="B48" i="2"/>
  <c r="D76" i="2"/>
  <c r="F76" i="2" s="1"/>
  <c r="F54" i="10"/>
  <c r="F55" i="10"/>
  <c r="F56" i="10"/>
  <c r="F59" i="10"/>
  <c r="F60" i="10"/>
  <c r="F61" i="10"/>
  <c r="F62" i="10"/>
  <c r="F63" i="10"/>
  <c r="H2" i="10"/>
  <c r="E44" i="10"/>
  <c r="F45" i="10"/>
  <c r="E46" i="10"/>
  <c r="F47" i="10"/>
  <c r="E48" i="10"/>
  <c r="F49" i="10"/>
  <c r="E50" i="10"/>
  <c r="F51" i="10"/>
  <c r="E52" i="10"/>
  <c r="F53" i="10"/>
  <c r="B67" i="2"/>
  <c r="B68" i="2" s="1"/>
  <c r="B69" i="2" s="1"/>
  <c r="B70" i="2" s="1"/>
  <c r="F9" i="15"/>
  <c r="G9" i="15" s="1"/>
  <c r="F20" i="10"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AO7" i="12" s="1"/>
  <c r="AP7" i="12" s="1"/>
  <c r="D126" i="10"/>
  <c r="D128" i="10" s="1"/>
  <c r="B2" i="11"/>
  <c r="B2" i="10"/>
  <c r="A2" i="13"/>
  <c r="A2" i="14"/>
  <c r="B2" i="2"/>
  <c r="C84" i="10"/>
  <c r="C83" i="10"/>
  <c r="C91" i="10"/>
  <c r="C90" i="10"/>
  <c r="F68" i="10"/>
  <c r="F67" i="10"/>
  <c r="F58" i="10"/>
  <c r="F57" i="10"/>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I6" i="13"/>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E14" i="11"/>
  <c r="E15" i="11"/>
  <c r="F15" i="11"/>
  <c r="D45" i="2"/>
  <c r="I18" i="10" l="1"/>
  <c r="J18" i="10"/>
  <c r="F83" i="10"/>
  <c r="F84" i="10"/>
  <c r="F91" i="10"/>
  <c r="F90" i="10"/>
  <c r="F89" i="10"/>
  <c r="F88" i="10"/>
  <c r="F87" i="10"/>
  <c r="F82" i="10"/>
  <c r="F81" i="10"/>
  <c r="F80" i="10"/>
  <c r="F14" i="11"/>
  <c r="F6" i="10"/>
  <c r="F9" i="10"/>
  <c r="E76" i="2"/>
  <c r="B76" i="2"/>
  <c r="C12" i="12" s="1"/>
  <c r="D29" i="2"/>
  <c r="F71" i="2"/>
  <c r="AK15" i="12"/>
  <c r="AL15" i="12" s="1"/>
  <c r="AM15" i="12" s="1"/>
  <c r="AN15" i="12" s="1"/>
  <c r="AO15" i="12" s="1"/>
  <c r="AP15" i="12" s="1"/>
  <c r="H3" i="15"/>
  <c r="H12" i="10" s="1"/>
  <c r="G12" i="10"/>
  <c r="E29" i="2"/>
  <c r="G1" i="10"/>
  <c r="G48" i="10" s="1"/>
  <c r="G15" i="11"/>
  <c r="I2" i="10"/>
  <c r="H15" i="11"/>
  <c r="C47" i="13"/>
  <c r="E6" i="12"/>
  <c r="D9" i="12"/>
  <c r="AE6" i="15"/>
  <c r="AC6" i="16"/>
  <c r="J35" i="13"/>
  <c r="I3" i="15"/>
  <c r="I12" i="10" s="1"/>
  <c r="AD6" i="15"/>
  <c r="H9" i="15"/>
  <c r="G5" i="12"/>
  <c r="C9" i="12"/>
  <c r="F78" i="2"/>
  <c r="E5" i="12" s="1"/>
  <c r="AE5" i="13"/>
  <c r="F85" i="10"/>
  <c r="F92" i="10"/>
  <c r="D37" i="2" l="1"/>
  <c r="D70" i="2" s="1"/>
  <c r="F15" i="10"/>
  <c r="AS14" i="10"/>
  <c r="AS15" i="10"/>
  <c r="AS23" i="10" s="1"/>
  <c r="AS16" i="10"/>
  <c r="AS26" i="10" s="1"/>
  <c r="AS17" i="10"/>
  <c r="AS28" i="10" s="1"/>
  <c r="G49" i="10"/>
  <c r="AP15" i="10"/>
  <c r="AP23" i="10" s="1"/>
  <c r="AQ15" i="10"/>
  <c r="AQ23" i="10" s="1"/>
  <c r="AR15" i="10"/>
  <c r="AR23" i="10" s="1"/>
  <c r="AP16" i="10"/>
  <c r="AP26" i="10" s="1"/>
  <c r="AQ16" i="10"/>
  <c r="AQ26" i="10" s="1"/>
  <c r="AR16" i="10"/>
  <c r="AR26" i="10" s="1"/>
  <c r="AP17" i="10"/>
  <c r="AP28" i="10" s="1"/>
  <c r="AP21" i="11" s="1"/>
  <c r="AQ17" i="10"/>
  <c r="AQ28" i="10" s="1"/>
  <c r="AQ21" i="11" s="1"/>
  <c r="AR17" i="10"/>
  <c r="AR28" i="10" s="1"/>
  <c r="AR21" i="11" s="1"/>
  <c r="G17" i="10"/>
  <c r="G28" i="10" s="1"/>
  <c r="G21" i="11" s="1"/>
  <c r="K28" i="10"/>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B17" i="10"/>
  <c r="AB28" i="10" s="1"/>
  <c r="AB21" i="11" s="1"/>
  <c r="AF17" i="10"/>
  <c r="AF28" i="10" s="1"/>
  <c r="AF21" i="11" s="1"/>
  <c r="AJ17" i="10"/>
  <c r="AJ28" i="10" s="1"/>
  <c r="AJ21" i="11" s="1"/>
  <c r="AN17" i="10"/>
  <c r="AN28" i="10" s="1"/>
  <c r="AN21" i="11" s="1"/>
  <c r="I17" i="10"/>
  <c r="I28" i="10" s="1"/>
  <c r="I21" i="11" s="1"/>
  <c r="M17" i="10"/>
  <c r="M28" i="10" s="1"/>
  <c r="M21" i="11" s="1"/>
  <c r="Q17" i="10"/>
  <c r="Q28" i="10" s="1"/>
  <c r="Q21" i="11" s="1"/>
  <c r="U17" i="10"/>
  <c r="U28" i="10" s="1"/>
  <c r="U21" i="11" s="1"/>
  <c r="Y17" i="10"/>
  <c r="Y28" i="10" s="1"/>
  <c r="Y21" i="11" s="1"/>
  <c r="AC17" i="10"/>
  <c r="AC28" i="10" s="1"/>
  <c r="AC21" i="11" s="1"/>
  <c r="AG17" i="10"/>
  <c r="AG28" i="10" s="1"/>
  <c r="AG21" i="11" s="1"/>
  <c r="AK17" i="10"/>
  <c r="AK28" i="10" s="1"/>
  <c r="AK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28" i="10"/>
  <c r="E28" i="10" s="1"/>
  <c r="G46" i="10"/>
  <c r="G6" i="10"/>
  <c r="G9" i="10"/>
  <c r="G50" i="10"/>
  <c r="G51" i="10" s="1"/>
  <c r="G52" i="10"/>
  <c r="G7" i="10"/>
  <c r="F7" i="10"/>
  <c r="F10" i="10" s="1"/>
  <c r="D12" i="12"/>
  <c r="C10" i="12"/>
  <c r="D10" i="12"/>
  <c r="H1" i="10"/>
  <c r="AO16" i="10"/>
  <c r="AO26" i="10" s="1"/>
  <c r="AO15" i="10"/>
  <c r="AO23" i="10" s="1"/>
  <c r="E11" i="12"/>
  <c r="E10" i="12"/>
  <c r="E9" i="12"/>
  <c r="D69" i="2"/>
  <c r="I36" i="10" s="1"/>
  <c r="I110" i="10" s="1"/>
  <c r="C11" i="12"/>
  <c r="D43" i="2"/>
  <c r="D46" i="2" s="1"/>
  <c r="D68" i="2"/>
  <c r="H36" i="10" s="1"/>
  <c r="G14" i="11"/>
  <c r="G44" i="10"/>
  <c r="D11" i="12"/>
  <c r="D67" i="2"/>
  <c r="G36" i="10" s="1"/>
  <c r="I38" i="10" s="1"/>
  <c r="D66" i="2"/>
  <c r="F36" i="10" s="1"/>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G20"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I15" i="10"/>
  <c r="I23" i="10" s="1"/>
  <c r="M15" i="10"/>
  <c r="M23" i="10" s="1"/>
  <c r="Q15" i="10"/>
  <c r="Q23" i="10" s="1"/>
  <c r="U15" i="10"/>
  <c r="U23" i="10" s="1"/>
  <c r="Y15" i="10"/>
  <c r="Y23" i="10" s="1"/>
  <c r="AC15" i="10"/>
  <c r="AC23" i="10" s="1"/>
  <c r="AG15" i="10"/>
  <c r="AG23" i="10" s="1"/>
  <c r="AK15" i="10"/>
  <c r="AK23" i="10" s="1"/>
  <c r="F26" i="10"/>
  <c r="J16" i="10"/>
  <c r="J26" i="10" s="1"/>
  <c r="N16" i="10"/>
  <c r="N26" i="10" s="1"/>
  <c r="R16" i="10"/>
  <c r="R26" i="10" s="1"/>
  <c r="V16" i="10"/>
  <c r="V26" i="10" s="1"/>
  <c r="Z16" i="10"/>
  <c r="Z26" i="10" s="1"/>
  <c r="AD16" i="10"/>
  <c r="AD26" i="10" s="1"/>
  <c r="AH16" i="10"/>
  <c r="AH26" i="10" s="1"/>
  <c r="AL16" i="10"/>
  <c r="AL26" i="10" s="1"/>
  <c r="F23" i="10"/>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J2" i="10"/>
  <c r="I15" i="11"/>
  <c r="I9" i="15"/>
  <c r="H20" i="10" s="1"/>
  <c r="K35" i="13"/>
  <c r="J3" i="15"/>
  <c r="J12" i="10" s="1"/>
  <c r="AD6" i="16"/>
  <c r="AF6" i="15"/>
  <c r="F6" i="12"/>
  <c r="E12" i="12"/>
  <c r="G19" i="12"/>
  <c r="AF5" i="13"/>
  <c r="AF9" i="13"/>
  <c r="F26" i="11"/>
  <c r="J36" i="10"/>
  <c r="J110" i="10" s="1"/>
  <c r="F94" i="10"/>
  <c r="I37" i="10" l="1"/>
  <c r="G37" i="10"/>
  <c r="G45" i="10"/>
  <c r="H44" i="10" s="1"/>
  <c r="G53" i="10"/>
  <c r="G47" i="10"/>
  <c r="G10" i="10"/>
  <c r="F14" i="10"/>
  <c r="E21" i="11"/>
  <c r="F21" i="11"/>
  <c r="H46" i="10"/>
  <c r="H47" i="10" s="1"/>
  <c r="H14" i="11"/>
  <c r="I1" i="10"/>
  <c r="I9" i="10" s="1"/>
  <c r="H48" i="10"/>
  <c r="H49" i="10" s="1"/>
  <c r="H50" i="10"/>
  <c r="H51" i="10" s="1"/>
  <c r="I50" i="10" s="1"/>
  <c r="H52" i="10"/>
  <c r="H9" i="10"/>
  <c r="H6" i="10"/>
  <c r="H7" i="10"/>
  <c r="G8" i="10"/>
  <c r="I8" i="10"/>
  <c r="F8" i="10"/>
  <c r="H8" i="10"/>
  <c r="D13" i="12"/>
  <c r="D16" i="12" s="1"/>
  <c r="C13" i="12"/>
  <c r="C16" i="12" s="1"/>
  <c r="F11" i="12"/>
  <c r="F9" i="12"/>
  <c r="F10" i="12"/>
  <c r="G68" i="2"/>
  <c r="H114" i="10" s="1"/>
  <c r="H110" i="10"/>
  <c r="I39" i="10"/>
  <c r="I42" i="10" s="1"/>
  <c r="I25" i="11" s="1"/>
  <c r="G110" i="10"/>
  <c r="H38" i="10"/>
  <c r="D71" i="2"/>
  <c r="F110" i="10"/>
  <c r="G42" i="10"/>
  <c r="H37" i="10"/>
  <c r="G69" i="2"/>
  <c r="H69" i="2" s="1"/>
  <c r="G66" i="2"/>
  <c r="H66" i="2" s="1"/>
  <c r="I66" i="2" s="1"/>
  <c r="J66" i="2" s="1"/>
  <c r="G54" i="10" s="1"/>
  <c r="G80" i="10" s="1"/>
  <c r="G67" i="2"/>
  <c r="G114" i="10" s="1"/>
  <c r="G70" i="2"/>
  <c r="J114" i="10" s="1"/>
  <c r="H45" i="13"/>
  <c r="E13" i="12"/>
  <c r="E16" i="12" s="1"/>
  <c r="J39" i="10"/>
  <c r="J38" i="10"/>
  <c r="J37" i="10"/>
  <c r="J15" i="11"/>
  <c r="J40" i="10"/>
  <c r="K2" i="10"/>
  <c r="H53" i="10"/>
  <c r="AG6" i="15"/>
  <c r="AE6" i="16"/>
  <c r="F12" i="12"/>
  <c r="G6" i="12"/>
  <c r="H45" i="10"/>
  <c r="K3" i="15"/>
  <c r="K12" i="10" s="1"/>
  <c r="L35" i="13"/>
  <c r="I14" i="11"/>
  <c r="J9" i="15"/>
  <c r="C6" i="11"/>
  <c r="C44" i="13"/>
  <c r="C43" i="13"/>
  <c r="C46" i="13"/>
  <c r="AG5" i="13"/>
  <c r="AG9" i="13"/>
  <c r="F118" i="10"/>
  <c r="F46" i="11" s="1"/>
  <c r="H54" i="10" l="1"/>
  <c r="H80" i="10" s="1"/>
  <c r="F69" i="10"/>
  <c r="G64" i="10"/>
  <c r="G69" i="10"/>
  <c r="H10" i="10"/>
  <c r="G14" i="10"/>
  <c r="I7" i="10"/>
  <c r="I44" i="10"/>
  <c r="F131" i="10"/>
  <c r="F24" i="10"/>
  <c r="F27" i="10"/>
  <c r="G27" i="10"/>
  <c r="G20" i="11" s="1"/>
  <c r="G24" i="10"/>
  <c r="G19" i="11" s="1"/>
  <c r="I20" i="10"/>
  <c r="I46" i="10"/>
  <c r="F114" i="10"/>
  <c r="H42" i="10"/>
  <c r="J1" i="10"/>
  <c r="J9" i="10" s="1"/>
  <c r="I6" i="10"/>
  <c r="I52" i="10"/>
  <c r="I53" i="10" s="1"/>
  <c r="J52" i="10" s="1"/>
  <c r="I48" i="10"/>
  <c r="H27" i="10"/>
  <c r="H20" i="11" s="1"/>
  <c r="I114" i="10"/>
  <c r="G131" i="10"/>
  <c r="G25" i="11"/>
  <c r="H68" i="2"/>
  <c r="I68" i="2" s="1"/>
  <c r="J68" i="2" s="1"/>
  <c r="G56" i="10" s="1"/>
  <c r="G9" i="12"/>
  <c r="G11" i="12"/>
  <c r="G10" i="12"/>
  <c r="H67" i="2"/>
  <c r="I67" i="2" s="1"/>
  <c r="J67" i="2" s="1"/>
  <c r="H70" i="2"/>
  <c r="I70" i="2" s="1"/>
  <c r="J70" i="2" s="1"/>
  <c r="G68" i="10" s="1"/>
  <c r="H64" i="10"/>
  <c r="H59" i="10"/>
  <c r="H87" i="10" s="1"/>
  <c r="G71" i="2"/>
  <c r="J42" i="10"/>
  <c r="J25" i="11" s="1"/>
  <c r="K41" i="10"/>
  <c r="K37" i="10"/>
  <c r="L2" i="10"/>
  <c r="K15" i="11"/>
  <c r="K39" i="10"/>
  <c r="K38" i="10"/>
  <c r="K40" i="10"/>
  <c r="K9" i="15"/>
  <c r="I54" i="10"/>
  <c r="I80" i="10" s="1"/>
  <c r="I59" i="10"/>
  <c r="I87" i="10" s="1"/>
  <c r="I45" i="10"/>
  <c r="J44" i="10" s="1"/>
  <c r="I64" i="10"/>
  <c r="M35" i="13"/>
  <c r="F13" i="12"/>
  <c r="F16" i="12" s="1"/>
  <c r="I49" i="10"/>
  <c r="J48" i="10" s="1"/>
  <c r="I51" i="10"/>
  <c r="K1" i="10"/>
  <c r="J14" i="11"/>
  <c r="AF6" i="16"/>
  <c r="AH6" i="15"/>
  <c r="I47" i="10"/>
  <c r="J46" i="10" s="1"/>
  <c r="L3" i="15"/>
  <c r="L12" i="10" s="1"/>
  <c r="H6" i="12"/>
  <c r="G12" i="12"/>
  <c r="AH9" i="13"/>
  <c r="AH5" i="13"/>
  <c r="G59" i="10"/>
  <c r="I69" i="2"/>
  <c r="J69" i="2" s="1"/>
  <c r="I57" i="10" s="1"/>
  <c r="I83" i="10" s="1"/>
  <c r="I60" i="10" l="1"/>
  <c r="I88" i="10" s="1"/>
  <c r="G55" i="10"/>
  <c r="F20" i="11"/>
  <c r="F19" i="11"/>
  <c r="H25" i="11"/>
  <c r="I10" i="10"/>
  <c r="H14" i="10"/>
  <c r="I56" i="10"/>
  <c r="I82" i="10" s="1"/>
  <c r="J8" i="10"/>
  <c r="F29" i="10"/>
  <c r="J6" i="10"/>
  <c r="G29" i="10"/>
  <c r="G98" i="10" s="1"/>
  <c r="J20" i="10"/>
  <c r="J50" i="10"/>
  <c r="J62" i="10" s="1"/>
  <c r="J90" i="10" s="1"/>
  <c r="J7" i="10"/>
  <c r="H131" i="10"/>
  <c r="H24" i="10"/>
  <c r="K9" i="10"/>
  <c r="K6" i="10"/>
  <c r="K7" i="10"/>
  <c r="K8" i="10"/>
  <c r="H71" i="2"/>
  <c r="H9" i="12"/>
  <c r="H11" i="12"/>
  <c r="H10" i="12"/>
  <c r="I55" i="10"/>
  <c r="I81" i="10" s="1"/>
  <c r="I62" i="10"/>
  <c r="I90" i="10" s="1"/>
  <c r="H68" i="10"/>
  <c r="H58" i="10"/>
  <c r="H84" i="10" s="1"/>
  <c r="H63" i="10"/>
  <c r="H91" i="10" s="1"/>
  <c r="I67" i="10"/>
  <c r="I68" i="10"/>
  <c r="H66" i="10"/>
  <c r="H61" i="10"/>
  <c r="H89" i="10" s="1"/>
  <c r="H56" i="10"/>
  <c r="I61" i="10"/>
  <c r="I89" i="10" s="1"/>
  <c r="I63" i="10"/>
  <c r="I91" i="10" s="1"/>
  <c r="H62" i="10"/>
  <c r="H90" i="10" s="1"/>
  <c r="H67" i="10"/>
  <c r="H57" i="10"/>
  <c r="H83" i="10" s="1"/>
  <c r="H55" i="10"/>
  <c r="H81" i="10" s="1"/>
  <c r="H65" i="10"/>
  <c r="H60" i="10"/>
  <c r="H88" i="10" s="1"/>
  <c r="I65" i="10"/>
  <c r="I66" i="10"/>
  <c r="I58" i="10"/>
  <c r="I84" i="10" s="1"/>
  <c r="I131" i="10"/>
  <c r="I27" i="10"/>
  <c r="G13" i="12"/>
  <c r="G16" i="12" s="1"/>
  <c r="L40" i="10"/>
  <c r="L41" i="10"/>
  <c r="L38" i="10"/>
  <c r="L15" i="11"/>
  <c r="L37" i="10"/>
  <c r="L39" i="10"/>
  <c r="M2" i="10"/>
  <c r="K42" i="10"/>
  <c r="J47" i="10"/>
  <c r="K46" i="10" s="1"/>
  <c r="J65" i="10"/>
  <c r="J60" i="10"/>
  <c r="J88" i="10" s="1"/>
  <c r="J55" i="10"/>
  <c r="J81" i="10" s="1"/>
  <c r="H12" i="12"/>
  <c r="I6" i="12"/>
  <c r="J61" i="10"/>
  <c r="J89" i="10" s="1"/>
  <c r="J66" i="10"/>
  <c r="J49" i="10"/>
  <c r="K48" i="10" s="1"/>
  <c r="J56" i="10"/>
  <c r="J82" i="10" s="1"/>
  <c r="AI6" i="15"/>
  <c r="AG6" i="16"/>
  <c r="AJ6" i="15" s="1"/>
  <c r="J45" i="10"/>
  <c r="K44" i="10" s="1"/>
  <c r="J54" i="10"/>
  <c r="J59" i="10"/>
  <c r="J64" i="10"/>
  <c r="J63" i="10"/>
  <c r="J91" i="10" s="1"/>
  <c r="J68" i="10"/>
  <c r="J53" i="10"/>
  <c r="K52" i="10" s="1"/>
  <c r="J58" i="10"/>
  <c r="J84" i="10" s="1"/>
  <c r="K14" i="11"/>
  <c r="L1" i="10"/>
  <c r="N35" i="13"/>
  <c r="L9" i="15"/>
  <c r="M3" i="15"/>
  <c r="M12" i="10" s="1"/>
  <c r="J51" i="10"/>
  <c r="K50" i="10" s="1"/>
  <c r="J8" i="13"/>
  <c r="AI5" i="13"/>
  <c r="AI9" i="13"/>
  <c r="G60" i="10"/>
  <c r="F70" i="10"/>
  <c r="G65" i="10"/>
  <c r="J71" i="2"/>
  <c r="G61" i="10"/>
  <c r="G66" i="10"/>
  <c r="F71" i="10"/>
  <c r="G63" i="10"/>
  <c r="G58" i="10"/>
  <c r="F73" i="10"/>
  <c r="G62" i="10"/>
  <c r="G67" i="10"/>
  <c r="F72" i="10"/>
  <c r="G57" i="10"/>
  <c r="G74" i="10"/>
  <c r="G87" i="10"/>
  <c r="L18" i="10" l="1"/>
  <c r="J87" i="10"/>
  <c r="J80" i="10"/>
  <c r="H82" i="10"/>
  <c r="I20" i="11"/>
  <c r="H19" i="11"/>
  <c r="I24" i="10"/>
  <c r="K25" i="11"/>
  <c r="F98" i="10"/>
  <c r="K10" i="10"/>
  <c r="J10" i="10"/>
  <c r="I14" i="10"/>
  <c r="G22" i="11"/>
  <c r="F22" i="11"/>
  <c r="K20" i="10"/>
  <c r="J57" i="10"/>
  <c r="J67" i="10"/>
  <c r="H29" i="10"/>
  <c r="I29" i="10"/>
  <c r="I98" i="10" s="1"/>
  <c r="L9" i="10"/>
  <c r="L6" i="10"/>
  <c r="L7" i="10"/>
  <c r="L8" i="10"/>
  <c r="I85" i="10"/>
  <c r="I92" i="10"/>
  <c r="I26" i="11" s="1"/>
  <c r="J24" i="10"/>
  <c r="I9" i="12"/>
  <c r="I11" i="12"/>
  <c r="I10" i="12"/>
  <c r="J27" i="10"/>
  <c r="H92" i="10"/>
  <c r="H26" i="11" s="1"/>
  <c r="H85" i="10"/>
  <c r="H69" i="10"/>
  <c r="H74" i="10"/>
  <c r="M39" i="10"/>
  <c r="M37" i="10"/>
  <c r="M40" i="10"/>
  <c r="N2" i="10"/>
  <c r="M15" i="11"/>
  <c r="M41" i="10"/>
  <c r="M38" i="10"/>
  <c r="L42" i="10"/>
  <c r="K67" i="10"/>
  <c r="K62" i="10"/>
  <c r="K51" i="10"/>
  <c r="L50" i="10" s="1"/>
  <c r="K57" i="10"/>
  <c r="K83" i="10" s="1"/>
  <c r="N3" i="15"/>
  <c r="N12" i="10" s="1"/>
  <c r="K54" i="10"/>
  <c r="K59" i="10"/>
  <c r="K64" i="10"/>
  <c r="K45" i="10"/>
  <c r="L44" i="10" s="1"/>
  <c r="K56" i="10"/>
  <c r="K49" i="10"/>
  <c r="L48" i="10" s="1"/>
  <c r="K61" i="10"/>
  <c r="K66" i="10"/>
  <c r="O35" i="13"/>
  <c r="M1" i="10"/>
  <c r="L14" i="11"/>
  <c r="J92" i="10"/>
  <c r="J26" i="11" s="1"/>
  <c r="I12" i="12"/>
  <c r="J6" i="12"/>
  <c r="M9" i="15"/>
  <c r="K63" i="10"/>
  <c r="K68" i="10"/>
  <c r="K53" i="10"/>
  <c r="L52" i="10" s="1"/>
  <c r="K58" i="10"/>
  <c r="K47" i="10"/>
  <c r="L46" i="10" s="1"/>
  <c r="K55" i="10"/>
  <c r="K65" i="10"/>
  <c r="K60" i="10"/>
  <c r="H13" i="12"/>
  <c r="H16" i="12" s="1"/>
  <c r="K8" i="13"/>
  <c r="AJ5" i="13"/>
  <c r="AJ9" i="13"/>
  <c r="G81" i="10"/>
  <c r="G72" i="10"/>
  <c r="G77" i="10"/>
  <c r="G82" i="10"/>
  <c r="G75" i="10"/>
  <c r="G70" i="10"/>
  <c r="G90" i="10"/>
  <c r="G91" i="10"/>
  <c r="G89" i="10"/>
  <c r="G83" i="10"/>
  <c r="G78" i="10"/>
  <c r="G73" i="10"/>
  <c r="G76" i="10"/>
  <c r="G71" i="10"/>
  <c r="G84" i="10"/>
  <c r="G88" i="10"/>
  <c r="G31" i="10" l="1"/>
  <c r="M18" i="10"/>
  <c r="K87" i="10"/>
  <c r="K84" i="10"/>
  <c r="K91" i="10"/>
  <c r="K90" i="10"/>
  <c r="J83" i="10"/>
  <c r="J85" i="10" s="1"/>
  <c r="K89" i="10"/>
  <c r="K82" i="10"/>
  <c r="K88" i="10"/>
  <c r="K81" i="10"/>
  <c r="J20" i="11"/>
  <c r="J131" i="10"/>
  <c r="I19" i="11"/>
  <c r="H22" i="11"/>
  <c r="L10" i="10"/>
  <c r="J14" i="10"/>
  <c r="F31" i="10"/>
  <c r="L20" i="10"/>
  <c r="H98" i="10"/>
  <c r="J19" i="11"/>
  <c r="J29" i="10"/>
  <c r="M9" i="10"/>
  <c r="M6" i="10"/>
  <c r="M7" i="10"/>
  <c r="M8" i="10"/>
  <c r="I94" i="10"/>
  <c r="L25" i="11"/>
  <c r="J9" i="12"/>
  <c r="J11" i="12"/>
  <c r="J10" i="12"/>
  <c r="H94" i="10"/>
  <c r="G92" i="10"/>
  <c r="I22" i="11"/>
  <c r="G85" i="10"/>
  <c r="H73" i="10"/>
  <c r="H78" i="10"/>
  <c r="K80" i="10"/>
  <c r="K85" i="10" s="1"/>
  <c r="I69" i="10"/>
  <c r="I74" i="10"/>
  <c r="H72" i="10"/>
  <c r="H77" i="10"/>
  <c r="H71" i="10"/>
  <c r="H76" i="10"/>
  <c r="H70" i="10"/>
  <c r="H75" i="10"/>
  <c r="L27" i="10"/>
  <c r="L20" i="11" s="1"/>
  <c r="K24" i="10"/>
  <c r="K131" i="10"/>
  <c r="AK5" i="13"/>
  <c r="AK9" i="13"/>
  <c r="K27" i="10"/>
  <c r="J94" i="10"/>
  <c r="N37" i="10"/>
  <c r="O2" i="10"/>
  <c r="N40" i="10"/>
  <c r="N41" i="10"/>
  <c r="N15" i="11"/>
  <c r="N39" i="10"/>
  <c r="N38" i="10"/>
  <c r="M42" i="10"/>
  <c r="L63" i="10"/>
  <c r="L53" i="10"/>
  <c r="M52" i="10" s="1"/>
  <c r="L68" i="10"/>
  <c r="L58" i="10"/>
  <c r="L55" i="10"/>
  <c r="L47" i="10"/>
  <c r="M46" i="10" s="1"/>
  <c r="L60" i="10"/>
  <c r="L65" i="10"/>
  <c r="N9" i="15"/>
  <c r="I13" i="12"/>
  <c r="I16" i="12" s="1"/>
  <c r="N1" i="10"/>
  <c r="M14" i="11"/>
  <c r="K6" i="12"/>
  <c r="J12" i="12"/>
  <c r="L54" i="10"/>
  <c r="L64" i="10"/>
  <c r="L45" i="10"/>
  <c r="M44" i="10" s="1"/>
  <c r="L59" i="10"/>
  <c r="L51" i="10"/>
  <c r="M50" i="10" s="1"/>
  <c r="L62" i="10"/>
  <c r="L67" i="10"/>
  <c r="L57" i="10"/>
  <c r="K92" i="10"/>
  <c r="K26" i="11" s="1"/>
  <c r="P35" i="13"/>
  <c r="L56" i="10"/>
  <c r="L49" i="10"/>
  <c r="M48" i="10" s="1"/>
  <c r="L61" i="10"/>
  <c r="L66" i="10"/>
  <c r="O3" i="15"/>
  <c r="O12" i="10" s="1"/>
  <c r="L8" i="13"/>
  <c r="N18" i="10" l="1"/>
  <c r="L87" i="10"/>
  <c r="L80" i="10"/>
  <c r="L82" i="10"/>
  <c r="M25" i="11"/>
  <c r="J98" i="10"/>
  <c r="M10" i="10"/>
  <c r="K14" i="10"/>
  <c r="G130" i="10"/>
  <c r="G33" i="10"/>
  <c r="G24" i="11"/>
  <c r="G99" i="10"/>
  <c r="F99" i="10"/>
  <c r="F33" i="10"/>
  <c r="F130" i="10"/>
  <c r="F24" i="11"/>
  <c r="M20" i="10"/>
  <c r="K19" i="11"/>
  <c r="K29" i="10"/>
  <c r="N9" i="10"/>
  <c r="N6" i="10"/>
  <c r="N7" i="10"/>
  <c r="N8" i="10"/>
  <c r="J22" i="11"/>
  <c r="G26" i="11"/>
  <c r="G94" i="10"/>
  <c r="K9" i="12"/>
  <c r="K11" i="12"/>
  <c r="K10" i="12"/>
  <c r="L24" i="10"/>
  <c r="L131" i="10"/>
  <c r="L90" i="10"/>
  <c r="L91" i="10"/>
  <c r="L88" i="10"/>
  <c r="L84" i="10"/>
  <c r="I72" i="10"/>
  <c r="I77" i="10"/>
  <c r="I73" i="10"/>
  <c r="I78" i="10"/>
  <c r="L83" i="10"/>
  <c r="I71" i="10"/>
  <c r="I76" i="10"/>
  <c r="I70" i="10"/>
  <c r="I75" i="10"/>
  <c r="L89" i="10"/>
  <c r="L81" i="10"/>
  <c r="J74" i="10"/>
  <c r="J69" i="10"/>
  <c r="K20" i="11"/>
  <c r="AL5" i="13"/>
  <c r="AL9" i="13"/>
  <c r="G27" i="11"/>
  <c r="G100" i="10"/>
  <c r="G29" i="11" s="1"/>
  <c r="K94" i="10"/>
  <c r="O39" i="10"/>
  <c r="O15" i="11"/>
  <c r="O41" i="10"/>
  <c r="O38" i="10"/>
  <c r="O40" i="10"/>
  <c r="O37" i="10"/>
  <c r="P2" i="10"/>
  <c r="N42" i="10"/>
  <c r="M64" i="10"/>
  <c r="M45" i="10"/>
  <c r="N44" i="10" s="1"/>
  <c r="M59" i="10"/>
  <c r="M54" i="10"/>
  <c r="M61" i="10"/>
  <c r="M56" i="10"/>
  <c r="M66" i="10"/>
  <c r="M49" i="10"/>
  <c r="N48" i="10" s="1"/>
  <c r="M62" i="10"/>
  <c r="M57" i="10"/>
  <c r="M67" i="10"/>
  <c r="M51" i="10"/>
  <c r="N50" i="10" s="1"/>
  <c r="O1" i="10"/>
  <c r="N14" i="11"/>
  <c r="O9" i="15"/>
  <c r="P3" i="15"/>
  <c r="P12" i="10" s="1"/>
  <c r="J13" i="12"/>
  <c r="J16" i="12" s="1"/>
  <c r="Q35" i="13"/>
  <c r="M63" i="10"/>
  <c r="M58" i="10"/>
  <c r="M68" i="10"/>
  <c r="M53" i="10"/>
  <c r="N52" i="10" s="1"/>
  <c r="L6" i="12"/>
  <c r="K12" i="12"/>
  <c r="M47" i="10"/>
  <c r="N46" i="10" s="1"/>
  <c r="M60" i="10"/>
  <c r="M55" i="10"/>
  <c r="M65" i="10"/>
  <c r="M8" i="13"/>
  <c r="H31" i="10" l="1"/>
  <c r="O18" i="10"/>
  <c r="M87" i="10"/>
  <c r="M84" i="10"/>
  <c r="M91" i="10"/>
  <c r="M83" i="10"/>
  <c r="M90" i="10"/>
  <c r="M82" i="10"/>
  <c r="M89" i="10"/>
  <c r="M81" i="10"/>
  <c r="M88" i="10"/>
  <c r="N25" i="11"/>
  <c r="G96" i="10"/>
  <c r="F96" i="10"/>
  <c r="N10" i="10"/>
  <c r="L14" i="10"/>
  <c r="H24" i="11"/>
  <c r="H99" i="10"/>
  <c r="H33" i="10"/>
  <c r="H130" i="10"/>
  <c r="F104" i="10"/>
  <c r="F27" i="11"/>
  <c r="F100" i="10"/>
  <c r="F29" i="11" s="1"/>
  <c r="N20" i="10"/>
  <c r="L19" i="11"/>
  <c r="L29" i="10"/>
  <c r="O9" i="10"/>
  <c r="O6" i="10"/>
  <c r="O7" i="10"/>
  <c r="O8" i="10"/>
  <c r="L9" i="12"/>
  <c r="L11" i="12"/>
  <c r="L10" i="12"/>
  <c r="L92" i="10"/>
  <c r="L85" i="10"/>
  <c r="K74" i="10"/>
  <c r="K69" i="10"/>
  <c r="J70" i="10"/>
  <c r="J75" i="10"/>
  <c r="J71" i="10"/>
  <c r="J76" i="10"/>
  <c r="J72" i="10"/>
  <c r="J77" i="10"/>
  <c r="M80" i="10"/>
  <c r="M85" i="10" s="1"/>
  <c r="J73" i="10"/>
  <c r="J78" i="10"/>
  <c r="K22" i="11"/>
  <c r="M131" i="10"/>
  <c r="M27" i="10"/>
  <c r="K98" i="10"/>
  <c r="M24" i="10"/>
  <c r="AM5" i="13"/>
  <c r="AM9" i="13"/>
  <c r="N24" i="10"/>
  <c r="H100" i="10"/>
  <c r="H29" i="11" s="1"/>
  <c r="O42" i="10"/>
  <c r="P15" i="11"/>
  <c r="P40" i="10"/>
  <c r="Q2" i="10"/>
  <c r="P38" i="10"/>
  <c r="P37" i="10"/>
  <c r="P41" i="10"/>
  <c r="P39" i="10"/>
  <c r="N67" i="10"/>
  <c r="N51" i="10"/>
  <c r="O50" i="10" s="1"/>
  <c r="N57" i="10"/>
  <c r="N62" i="10"/>
  <c r="N47" i="10"/>
  <c r="O46" i="10" s="1"/>
  <c r="N60" i="10"/>
  <c r="N55" i="10"/>
  <c r="N65" i="10"/>
  <c r="N45" i="10"/>
  <c r="O44" i="10" s="1"/>
  <c r="N64" i="10"/>
  <c r="N59" i="10"/>
  <c r="N54" i="10"/>
  <c r="N61" i="10"/>
  <c r="N56" i="10"/>
  <c r="N66" i="10"/>
  <c r="N49" i="10"/>
  <c r="O48" i="10" s="1"/>
  <c r="P1" i="10"/>
  <c r="O14" i="11"/>
  <c r="P9" i="15"/>
  <c r="N58" i="10"/>
  <c r="N68" i="10"/>
  <c r="N53" i="10"/>
  <c r="O52" i="10" s="1"/>
  <c r="N63" i="10"/>
  <c r="K13" i="12"/>
  <c r="K16" i="12" s="1"/>
  <c r="M6" i="12"/>
  <c r="L12" i="12"/>
  <c r="R35" i="13"/>
  <c r="M92" i="10"/>
  <c r="M26" i="11" s="1"/>
  <c r="Q3" i="15"/>
  <c r="Q12" i="10" s="1"/>
  <c r="N8" i="13"/>
  <c r="I31" i="10" l="1"/>
  <c r="P18" i="10"/>
  <c r="N80" i="10"/>
  <c r="N87" i="10"/>
  <c r="N91" i="10"/>
  <c r="N84" i="10"/>
  <c r="N90" i="10"/>
  <c r="N83" i="10"/>
  <c r="N82" i="10"/>
  <c r="N89" i="10"/>
  <c r="N81" i="10"/>
  <c r="N88" i="10"/>
  <c r="L98" i="10"/>
  <c r="H96" i="10"/>
  <c r="H27" i="11"/>
  <c r="O10" i="10"/>
  <c r="M14" i="10"/>
  <c r="I99" i="10"/>
  <c r="I24" i="11"/>
  <c r="I33" i="10"/>
  <c r="I130" i="10"/>
  <c r="F106" i="10"/>
  <c r="G102" i="10"/>
  <c r="F33" i="11"/>
  <c r="O20" i="10"/>
  <c r="M29" i="10"/>
  <c r="P9" i="10"/>
  <c r="P6" i="10"/>
  <c r="P7" i="10"/>
  <c r="P8" i="10"/>
  <c r="L26" i="11"/>
  <c r="O25" i="11"/>
  <c r="L22" i="11"/>
  <c r="M9" i="12"/>
  <c r="M11" i="12"/>
  <c r="M10" i="12"/>
  <c r="L94" i="10"/>
  <c r="K78" i="10"/>
  <c r="K73" i="10"/>
  <c r="K77" i="10"/>
  <c r="K72" i="10"/>
  <c r="K75" i="10"/>
  <c r="K70" i="10"/>
  <c r="L74" i="10"/>
  <c r="L69" i="10"/>
  <c r="K71" i="10"/>
  <c r="K76" i="10"/>
  <c r="M20" i="11"/>
  <c r="M19" i="11"/>
  <c r="N131" i="10"/>
  <c r="N27" i="10"/>
  <c r="AN5" i="13"/>
  <c r="AP18" i="10" s="1"/>
  <c r="AN9" i="13"/>
  <c r="N85" i="10"/>
  <c r="Q40" i="10"/>
  <c r="Q38" i="10"/>
  <c r="Q37" i="10"/>
  <c r="Q39" i="10"/>
  <c r="R2" i="10"/>
  <c r="Q41" i="10"/>
  <c r="Q15" i="11"/>
  <c r="L13" i="12"/>
  <c r="L16" i="12" s="1"/>
  <c r="P42" i="10"/>
  <c r="O68" i="10"/>
  <c r="O63" i="10"/>
  <c r="O53" i="10"/>
  <c r="P52" i="10" s="1"/>
  <c r="O58" i="10"/>
  <c r="S35" i="13"/>
  <c r="O55" i="10"/>
  <c r="O65" i="10"/>
  <c r="O47" i="10"/>
  <c r="P46" i="10" s="1"/>
  <c r="O60" i="10"/>
  <c r="O57" i="10"/>
  <c r="O67" i="10"/>
  <c r="O62" i="10"/>
  <c r="O51" i="10"/>
  <c r="P50" i="10" s="1"/>
  <c r="P14" i="11"/>
  <c r="Q1" i="10"/>
  <c r="N92" i="10"/>
  <c r="R3" i="15"/>
  <c r="R12" i="10" s="1"/>
  <c r="M94" i="10"/>
  <c r="M12" i="12"/>
  <c r="N6" i="12"/>
  <c r="N19" i="11"/>
  <c r="O49" i="10"/>
  <c r="P48" i="10" s="1"/>
  <c r="O56" i="10"/>
  <c r="O61" i="10"/>
  <c r="O66" i="10"/>
  <c r="Q9" i="15"/>
  <c r="O54" i="10"/>
  <c r="O59" i="10"/>
  <c r="O64" i="10"/>
  <c r="O45" i="10"/>
  <c r="P44" i="10" s="1"/>
  <c r="O8" i="13"/>
  <c r="J31" i="10" l="1"/>
  <c r="Q18" i="10"/>
  <c r="O87" i="10"/>
  <c r="O84" i="10"/>
  <c r="O91" i="10"/>
  <c r="O90" i="10"/>
  <c r="O83" i="10"/>
  <c r="O89" i="10"/>
  <c r="O82" i="10"/>
  <c r="O88" i="10"/>
  <c r="O81" i="10"/>
  <c r="N20" i="11"/>
  <c r="P25" i="11"/>
  <c r="M22" i="11"/>
  <c r="I96" i="10"/>
  <c r="P10" i="10"/>
  <c r="N14" i="10"/>
  <c r="J99" i="10"/>
  <c r="J130" i="10"/>
  <c r="J24" i="11"/>
  <c r="J33" i="10"/>
  <c r="G31" i="11"/>
  <c r="G104" i="10"/>
  <c r="F108" i="10"/>
  <c r="F134" i="10"/>
  <c r="F35" i="11"/>
  <c r="I27" i="11"/>
  <c r="I100" i="10"/>
  <c r="I29" i="11" s="1"/>
  <c r="P20" i="10"/>
  <c r="N29" i="10"/>
  <c r="Q9" i="10"/>
  <c r="Q6" i="10"/>
  <c r="Q7" i="10"/>
  <c r="Q8" i="10"/>
  <c r="N9" i="12"/>
  <c r="N11" i="12"/>
  <c r="N10" i="12"/>
  <c r="L75" i="10"/>
  <c r="L70" i="10"/>
  <c r="L78" i="10"/>
  <c r="L73" i="10"/>
  <c r="M69" i="10"/>
  <c r="M74" i="10"/>
  <c r="L77" i="10"/>
  <c r="L72" i="10"/>
  <c r="O80" i="10"/>
  <c r="O85" i="10" s="1"/>
  <c r="N26" i="11"/>
  <c r="L76" i="10"/>
  <c r="L71" i="10"/>
  <c r="O131" i="10"/>
  <c r="M98" i="10"/>
  <c r="O27" i="10"/>
  <c r="O24" i="10"/>
  <c r="AO5" i="13"/>
  <c r="AO9" i="13"/>
  <c r="P131" i="10"/>
  <c r="Q42" i="10"/>
  <c r="R15" i="11"/>
  <c r="R39" i="10"/>
  <c r="R41" i="10"/>
  <c r="R37" i="10"/>
  <c r="R38" i="10"/>
  <c r="R40" i="10"/>
  <c r="S2" i="10"/>
  <c r="P49" i="10"/>
  <c r="Q48" i="10" s="1"/>
  <c r="P61" i="10"/>
  <c r="P66" i="10"/>
  <c r="P56" i="10"/>
  <c r="P59" i="10"/>
  <c r="P54" i="10"/>
  <c r="P45" i="10"/>
  <c r="Q44" i="10" s="1"/>
  <c r="P64" i="10"/>
  <c r="P55" i="10"/>
  <c r="P65" i="10"/>
  <c r="P60" i="10"/>
  <c r="P47" i="10"/>
  <c r="Q46" i="10" s="1"/>
  <c r="T35" i="13"/>
  <c r="P58" i="10"/>
  <c r="P53" i="10"/>
  <c r="Q52" i="10" s="1"/>
  <c r="P63" i="10"/>
  <c r="P68" i="10"/>
  <c r="R9" i="15"/>
  <c r="S3" i="15"/>
  <c r="S12" i="10" s="1"/>
  <c r="N94" i="10"/>
  <c r="N12" i="12"/>
  <c r="O6" i="12"/>
  <c r="P51" i="10"/>
  <c r="Q50" i="10" s="1"/>
  <c r="P67" i="10"/>
  <c r="P57" i="10"/>
  <c r="P62" i="10"/>
  <c r="O92" i="10"/>
  <c r="M13" i="12"/>
  <c r="M16" i="12" s="1"/>
  <c r="R1" i="10"/>
  <c r="Q14" i="11"/>
  <c r="P8" i="13"/>
  <c r="K31" i="10" l="1"/>
  <c r="R18" i="10"/>
  <c r="P80" i="10"/>
  <c r="P87" i="10"/>
  <c r="P90" i="10"/>
  <c r="P83" i="10"/>
  <c r="P82" i="10"/>
  <c r="P88" i="10"/>
  <c r="P81" i="10"/>
  <c r="O20" i="11"/>
  <c r="Q25" i="11"/>
  <c r="O26" i="11"/>
  <c r="N98" i="10"/>
  <c r="J96" i="10"/>
  <c r="Q10" i="10"/>
  <c r="O14" i="10"/>
  <c r="K33" i="10"/>
  <c r="K24" i="11"/>
  <c r="K99" i="10"/>
  <c r="K130" i="10"/>
  <c r="F37" i="11"/>
  <c r="F111" i="10"/>
  <c r="F115" i="10"/>
  <c r="G106" i="10"/>
  <c r="H102" i="10"/>
  <c r="G33" i="11"/>
  <c r="G108" i="10"/>
  <c r="J27" i="11"/>
  <c r="J100" i="10"/>
  <c r="J29" i="11" s="1"/>
  <c r="Q20" i="10"/>
  <c r="O19" i="11"/>
  <c r="O29" i="10"/>
  <c r="R9" i="10"/>
  <c r="R6" i="10"/>
  <c r="R7" i="10"/>
  <c r="R8" i="10"/>
  <c r="O9" i="12"/>
  <c r="O11" i="12"/>
  <c r="O10" i="12"/>
  <c r="K27" i="11"/>
  <c r="P84" i="10"/>
  <c r="P85" i="10" s="1"/>
  <c r="P91" i="10"/>
  <c r="M72" i="10"/>
  <c r="M77" i="10"/>
  <c r="N74" i="10"/>
  <c r="N69" i="10"/>
  <c r="M75" i="10"/>
  <c r="M70" i="10"/>
  <c r="P89" i="10"/>
  <c r="M76" i="10"/>
  <c r="M71" i="10"/>
  <c r="M78" i="10"/>
  <c r="M73" i="10"/>
  <c r="N22" i="11"/>
  <c r="K100" i="10"/>
  <c r="K29" i="11" s="1"/>
  <c r="P27" i="10"/>
  <c r="P24" i="10"/>
  <c r="AP5" i="13"/>
  <c r="AP9" i="13"/>
  <c r="AQ18" i="10"/>
  <c r="AQ31" i="10" s="1"/>
  <c r="AQ24" i="11" s="1"/>
  <c r="Q24" i="10"/>
  <c r="N13" i="12"/>
  <c r="N16" i="12" s="1"/>
  <c r="S39" i="10"/>
  <c r="S15" i="11"/>
  <c r="S41" i="10"/>
  <c r="S40" i="10"/>
  <c r="S38" i="10"/>
  <c r="S37" i="10"/>
  <c r="T2" i="10"/>
  <c r="R42" i="10"/>
  <c r="Q62" i="10"/>
  <c r="Q57" i="10"/>
  <c r="Q51" i="10"/>
  <c r="R50" i="10" s="1"/>
  <c r="Q67" i="10"/>
  <c r="Q47" i="10"/>
  <c r="R46" i="10" s="1"/>
  <c r="Q60" i="10"/>
  <c r="Q55" i="10"/>
  <c r="Q65" i="10"/>
  <c r="Q64" i="10"/>
  <c r="Q59" i="10"/>
  <c r="Q45" i="10"/>
  <c r="R44" i="10" s="1"/>
  <c r="Q54" i="10"/>
  <c r="S9" i="15"/>
  <c r="U35" i="13"/>
  <c r="Q53" i="10"/>
  <c r="R52" i="10" s="1"/>
  <c r="Q63" i="10"/>
  <c r="Q68" i="10"/>
  <c r="Q58" i="10"/>
  <c r="S1" i="10"/>
  <c r="R14" i="11"/>
  <c r="P6" i="12"/>
  <c r="O12" i="12"/>
  <c r="O94" i="10"/>
  <c r="Q49" i="10"/>
  <c r="R48" i="10" s="1"/>
  <c r="Q66" i="10"/>
  <c r="Q56" i="10"/>
  <c r="Q61" i="10"/>
  <c r="T3" i="15"/>
  <c r="T12" i="10" s="1"/>
  <c r="Q8" i="13"/>
  <c r="L31" i="10" l="1"/>
  <c r="S18" i="10"/>
  <c r="Q80" i="10"/>
  <c r="Q87" i="10"/>
  <c r="G118" i="10"/>
  <c r="Q84" i="10"/>
  <c r="Q91" i="10"/>
  <c r="Q83" i="10"/>
  <c r="Q90" i="10"/>
  <c r="Q89" i="10"/>
  <c r="Q82" i="10"/>
  <c r="Q81" i="10"/>
  <c r="Q88" i="10"/>
  <c r="P20" i="11"/>
  <c r="R25" i="11"/>
  <c r="K96" i="10"/>
  <c r="F40" i="11"/>
  <c r="F43" i="11"/>
  <c r="R10" i="10"/>
  <c r="P14" i="10"/>
  <c r="L24" i="11"/>
  <c r="L33" i="10"/>
  <c r="L130" i="10"/>
  <c r="L99" i="10"/>
  <c r="G37" i="11"/>
  <c r="G115" i="10"/>
  <c r="G111" i="10"/>
  <c r="G46" i="11"/>
  <c r="H104" i="10"/>
  <c r="H31" i="11"/>
  <c r="G134" i="10"/>
  <c r="G35" i="11"/>
  <c r="R20" i="10"/>
  <c r="P19" i="11"/>
  <c r="P29" i="10"/>
  <c r="S9" i="10"/>
  <c r="S6" i="10"/>
  <c r="S7" i="10"/>
  <c r="S8" i="10"/>
  <c r="P9" i="12"/>
  <c r="P11" i="12"/>
  <c r="P10" i="12"/>
  <c r="P92" i="10"/>
  <c r="O74" i="10"/>
  <c r="O69" i="10"/>
  <c r="N78" i="10"/>
  <c r="N73" i="10"/>
  <c r="N76" i="10"/>
  <c r="N71" i="10"/>
  <c r="N75" i="10"/>
  <c r="N70" i="10"/>
  <c r="N77" i="10"/>
  <c r="N72" i="10"/>
  <c r="O98" i="10"/>
  <c r="R27" i="10"/>
  <c r="R20" i="11" s="1"/>
  <c r="O22" i="11"/>
  <c r="Q27" i="10"/>
  <c r="Q131" i="10"/>
  <c r="AQ5" i="13"/>
  <c r="AQ9" i="13"/>
  <c r="L100" i="10"/>
  <c r="L29" i="11" s="1"/>
  <c r="T39" i="10"/>
  <c r="T40" i="10"/>
  <c r="T41" i="10"/>
  <c r="T38" i="10"/>
  <c r="T37" i="10"/>
  <c r="U2" i="10"/>
  <c r="T15" i="11"/>
  <c r="O13" i="12"/>
  <c r="O16" i="12" s="1"/>
  <c r="S42" i="10"/>
  <c r="R56" i="10"/>
  <c r="R66" i="10"/>
  <c r="R49" i="10"/>
  <c r="S48" i="10" s="1"/>
  <c r="R61" i="10"/>
  <c r="R47" i="10"/>
  <c r="S46" i="10" s="1"/>
  <c r="R65" i="10"/>
  <c r="R60" i="10"/>
  <c r="R55" i="10"/>
  <c r="R59" i="10"/>
  <c r="R54" i="10"/>
  <c r="R64" i="10"/>
  <c r="R45" i="10"/>
  <c r="S44" i="10" s="1"/>
  <c r="T9" i="15"/>
  <c r="Q92" i="10"/>
  <c r="Q26" i="11" s="1"/>
  <c r="T1" i="10"/>
  <c r="S14" i="11"/>
  <c r="Q19" i="11"/>
  <c r="P12" i="12"/>
  <c r="Q6" i="12"/>
  <c r="R53" i="10"/>
  <c r="S52" i="10" s="1"/>
  <c r="R58" i="10"/>
  <c r="R68" i="10"/>
  <c r="R63" i="10"/>
  <c r="V35" i="13"/>
  <c r="Q85" i="10"/>
  <c r="U3" i="15"/>
  <c r="U12" i="10" s="1"/>
  <c r="R57" i="10"/>
  <c r="R67" i="10"/>
  <c r="R51" i="10"/>
  <c r="S50" i="10" s="1"/>
  <c r="R62" i="10"/>
  <c r="R8" i="13"/>
  <c r="M31" i="10" l="1"/>
  <c r="T18" i="10"/>
  <c r="AL31" i="10"/>
  <c r="AL24" i="11" s="1"/>
  <c r="AR18" i="10"/>
  <c r="AR31" i="10" s="1"/>
  <c r="AR24" i="11" s="1"/>
  <c r="R87" i="10"/>
  <c r="R91" i="10"/>
  <c r="R84" i="10"/>
  <c r="R90" i="10"/>
  <c r="R83" i="10"/>
  <c r="R82" i="10"/>
  <c r="R81" i="10"/>
  <c r="R88" i="10"/>
  <c r="Q29" i="10"/>
  <c r="S25" i="11"/>
  <c r="P26" i="11"/>
  <c r="P98" i="10"/>
  <c r="L96" i="10"/>
  <c r="L27" i="11"/>
  <c r="G40" i="11"/>
  <c r="G43" i="11"/>
  <c r="S10" i="10"/>
  <c r="Q14" i="10"/>
  <c r="M24" i="11"/>
  <c r="M33" i="10"/>
  <c r="M99" i="10"/>
  <c r="M130" i="10"/>
  <c r="I102" i="10"/>
  <c r="H33" i="11"/>
  <c r="H106" i="10"/>
  <c r="H108" i="10"/>
  <c r="AR5" i="13"/>
  <c r="AR9" i="13"/>
  <c r="AO31" i="10"/>
  <c r="AO24" i="11" s="1"/>
  <c r="S20" i="10"/>
  <c r="T9" i="10"/>
  <c r="T6" i="10"/>
  <c r="T7" i="10"/>
  <c r="T8" i="10"/>
  <c r="P94" i="10"/>
  <c r="R24" i="10"/>
  <c r="Q9" i="12"/>
  <c r="Q11" i="12"/>
  <c r="Q10" i="12"/>
  <c r="O70" i="10"/>
  <c r="O75" i="10"/>
  <c r="O76" i="10"/>
  <c r="O71" i="10"/>
  <c r="R80" i="10"/>
  <c r="R85" i="10" s="1"/>
  <c r="R89" i="10"/>
  <c r="R92" i="10" s="1"/>
  <c r="O78" i="10"/>
  <c r="O73" i="10"/>
  <c r="P74" i="10"/>
  <c r="P69" i="10"/>
  <c r="O77" i="10"/>
  <c r="O72" i="10"/>
  <c r="P22" i="11"/>
  <c r="R131" i="10"/>
  <c r="S24" i="10"/>
  <c r="Q20" i="11"/>
  <c r="Q98" i="10"/>
  <c r="M27" i="11"/>
  <c r="P13" i="12"/>
  <c r="P16" i="12" s="1"/>
  <c r="Q94" i="10"/>
  <c r="U38" i="10"/>
  <c r="V2" i="10"/>
  <c r="U15" i="11"/>
  <c r="U39" i="10"/>
  <c r="U37" i="10"/>
  <c r="U41" i="10"/>
  <c r="U40" i="10"/>
  <c r="T42" i="10"/>
  <c r="S59" i="10"/>
  <c r="S64" i="10"/>
  <c r="S45" i="10"/>
  <c r="T44" i="10" s="1"/>
  <c r="S54" i="10"/>
  <c r="S51" i="10"/>
  <c r="T50" i="10" s="1"/>
  <c r="S57" i="10"/>
  <c r="S67" i="10"/>
  <c r="S62" i="10"/>
  <c r="S63" i="10"/>
  <c r="S68" i="10"/>
  <c r="S53" i="10"/>
  <c r="T52" i="10" s="1"/>
  <c r="S58" i="10"/>
  <c r="W35" i="13"/>
  <c r="S65" i="10"/>
  <c r="S60" i="10"/>
  <c r="S47" i="10"/>
  <c r="T46" i="10" s="1"/>
  <c r="S55" i="10"/>
  <c r="U9" i="15"/>
  <c r="V3" i="15"/>
  <c r="V12" i="10" s="1"/>
  <c r="Q12" i="12"/>
  <c r="R6" i="12"/>
  <c r="S66" i="10"/>
  <c r="S61" i="10"/>
  <c r="S49" i="10"/>
  <c r="T48" i="10" s="1"/>
  <c r="S56" i="10"/>
  <c r="U1" i="10"/>
  <c r="T14" i="11"/>
  <c r="S8" i="13"/>
  <c r="N31" i="10" l="1"/>
  <c r="U18" i="10"/>
  <c r="AP31" i="10"/>
  <c r="AP24" i="11" s="1"/>
  <c r="AS18" i="10"/>
  <c r="AS31" i="10" s="1"/>
  <c r="S80" i="10"/>
  <c r="S87" i="10"/>
  <c r="S84" i="10"/>
  <c r="S91" i="10"/>
  <c r="S90" i="10"/>
  <c r="S83" i="10"/>
  <c r="S82" i="10"/>
  <c r="S89" i="10"/>
  <c r="S81" i="10"/>
  <c r="S88" i="10"/>
  <c r="R29" i="10"/>
  <c r="T25" i="11"/>
  <c r="R26" i="11"/>
  <c r="M96" i="10"/>
  <c r="M100" i="10"/>
  <c r="M29" i="11" s="1"/>
  <c r="AM31" i="10"/>
  <c r="AM24" i="11" s="1"/>
  <c r="AN31" i="10"/>
  <c r="AN24" i="11" s="1"/>
  <c r="T10" i="10"/>
  <c r="R14" i="10"/>
  <c r="N24" i="11"/>
  <c r="N130" i="10"/>
  <c r="N99" i="10"/>
  <c r="N33" i="10"/>
  <c r="H115" i="10"/>
  <c r="H37" i="11"/>
  <c r="H118" i="10"/>
  <c r="H46" i="11" s="1"/>
  <c r="H111" i="10"/>
  <c r="H35" i="11"/>
  <c r="H134" i="10"/>
  <c r="I104" i="10"/>
  <c r="I31" i="11"/>
  <c r="T20" i="10"/>
  <c r="U9" i="10"/>
  <c r="U6" i="10"/>
  <c r="U7" i="10"/>
  <c r="U8" i="10"/>
  <c r="R19" i="11"/>
  <c r="R9" i="12"/>
  <c r="R11" i="12"/>
  <c r="R10" i="12"/>
  <c r="P77" i="10"/>
  <c r="P72" i="10"/>
  <c r="P78" i="10"/>
  <c r="P73" i="10"/>
  <c r="P71" i="10"/>
  <c r="P76" i="10"/>
  <c r="Q74" i="10"/>
  <c r="Q69" i="10"/>
  <c r="P75" i="10"/>
  <c r="P70" i="10"/>
  <c r="S131" i="10"/>
  <c r="S27" i="10"/>
  <c r="Q22" i="11"/>
  <c r="T27" i="10"/>
  <c r="T20" i="11" s="1"/>
  <c r="N100" i="10"/>
  <c r="N29" i="11" s="1"/>
  <c r="U42" i="10"/>
  <c r="V38" i="10"/>
  <c r="V40" i="10"/>
  <c r="V37" i="10"/>
  <c r="V39" i="10"/>
  <c r="W2" i="10"/>
  <c r="V15" i="11"/>
  <c r="V41" i="10"/>
  <c r="T59" i="10"/>
  <c r="T54" i="10"/>
  <c r="T45" i="10"/>
  <c r="U44" i="10" s="1"/>
  <c r="T64" i="10"/>
  <c r="T61" i="10"/>
  <c r="T56" i="10"/>
  <c r="T49" i="10"/>
  <c r="U48" i="10" s="1"/>
  <c r="T66" i="10"/>
  <c r="R94" i="10"/>
  <c r="Q13" i="12"/>
  <c r="Q16" i="12" s="1"/>
  <c r="S19" i="11"/>
  <c r="S6" i="12"/>
  <c r="R12" i="12"/>
  <c r="W3" i="15"/>
  <c r="W12" i="10" s="1"/>
  <c r="T53" i="10"/>
  <c r="U52" i="10" s="1"/>
  <c r="T63" i="10"/>
  <c r="T58" i="10"/>
  <c r="T68" i="10"/>
  <c r="T55" i="10"/>
  <c r="T65" i="10"/>
  <c r="T47" i="10"/>
  <c r="U46" i="10" s="1"/>
  <c r="T60" i="10"/>
  <c r="T62" i="10"/>
  <c r="T57" i="10"/>
  <c r="T51" i="10"/>
  <c r="U50" i="10" s="1"/>
  <c r="T67" i="10"/>
  <c r="R98" i="10"/>
  <c r="R22" i="11"/>
  <c r="V9" i="15"/>
  <c r="X35" i="13"/>
  <c r="V1" i="10"/>
  <c r="U14" i="11"/>
  <c r="S85" i="10"/>
  <c r="S92" i="10"/>
  <c r="T8" i="13"/>
  <c r="O31" i="10" l="1"/>
  <c r="V18" i="10"/>
  <c r="T80" i="10"/>
  <c r="T87" i="10"/>
  <c r="T84" i="10"/>
  <c r="T91" i="10"/>
  <c r="T83" i="10"/>
  <c r="T90" i="10"/>
  <c r="T82" i="10"/>
  <c r="T89" i="10"/>
  <c r="T88" i="10"/>
  <c r="T81" i="10"/>
  <c r="S20" i="11"/>
  <c r="U25" i="11"/>
  <c r="S26" i="11"/>
  <c r="N96" i="10"/>
  <c r="N27" i="11"/>
  <c r="H40" i="11"/>
  <c r="H43" i="11"/>
  <c r="U10" i="10"/>
  <c r="S14" i="10"/>
  <c r="I33" i="11"/>
  <c r="J102" i="10"/>
  <c r="I106" i="10"/>
  <c r="I108" i="10"/>
  <c r="O130" i="10"/>
  <c r="O33" i="10"/>
  <c r="O99" i="10"/>
  <c r="O24" i="11"/>
  <c r="U20" i="10"/>
  <c r="S29" i="10"/>
  <c r="V9" i="10"/>
  <c r="V6" i="10"/>
  <c r="V7" i="10"/>
  <c r="V8" i="10"/>
  <c r="S9" i="12"/>
  <c r="S11" i="12"/>
  <c r="S10" i="12"/>
  <c r="Q75" i="10"/>
  <c r="Q70" i="10"/>
  <c r="Q77" i="10"/>
  <c r="Q72" i="10"/>
  <c r="R74" i="10"/>
  <c r="R69" i="10"/>
  <c r="Q76" i="10"/>
  <c r="Q71" i="10"/>
  <c r="Q78" i="10"/>
  <c r="Q73" i="10"/>
  <c r="U24" i="10"/>
  <c r="T24" i="10"/>
  <c r="T131" i="10"/>
  <c r="O27" i="11"/>
  <c r="V42" i="10"/>
  <c r="W38" i="10"/>
  <c r="W37" i="10"/>
  <c r="W39" i="10"/>
  <c r="X2" i="10"/>
  <c r="W40" i="10"/>
  <c r="W15" i="11"/>
  <c r="W41" i="10"/>
  <c r="U64" i="10"/>
  <c r="U45" i="10"/>
  <c r="V44" i="10" s="1"/>
  <c r="U59" i="10"/>
  <c r="U54" i="10"/>
  <c r="S12" i="12"/>
  <c r="T6" i="12"/>
  <c r="U55" i="10"/>
  <c r="U65" i="10"/>
  <c r="U47" i="10"/>
  <c r="V46" i="10" s="1"/>
  <c r="U60" i="10"/>
  <c r="U63" i="10"/>
  <c r="U58" i="10"/>
  <c r="U53" i="10"/>
  <c r="V52" i="10" s="1"/>
  <c r="U68" i="10"/>
  <c r="Y35" i="13"/>
  <c r="R13" i="12"/>
  <c r="R16" i="12" s="1"/>
  <c r="T85" i="10"/>
  <c r="S94" i="10"/>
  <c r="V14" i="11"/>
  <c r="W1" i="10"/>
  <c r="W9" i="15"/>
  <c r="T92" i="10"/>
  <c r="U51" i="10"/>
  <c r="V50" i="10" s="1"/>
  <c r="U62" i="10"/>
  <c r="U57" i="10"/>
  <c r="U67" i="10"/>
  <c r="U66" i="10"/>
  <c r="U49" i="10"/>
  <c r="V48" i="10" s="1"/>
  <c r="U61" i="10"/>
  <c r="U56" i="10"/>
  <c r="X3" i="15"/>
  <c r="X12" i="10" s="1"/>
  <c r="U8" i="13"/>
  <c r="P31" i="10" l="1"/>
  <c r="W18" i="10"/>
  <c r="U80" i="10"/>
  <c r="U87" i="10"/>
  <c r="U84" i="10"/>
  <c r="U91" i="10"/>
  <c r="U83" i="10"/>
  <c r="U90" i="10"/>
  <c r="U82" i="10"/>
  <c r="U89" i="10"/>
  <c r="U88" i="10"/>
  <c r="U81" i="10"/>
  <c r="T29" i="10"/>
  <c r="V25" i="11"/>
  <c r="T26" i="11"/>
  <c r="S98" i="10"/>
  <c r="O96" i="10"/>
  <c r="O100" i="10"/>
  <c r="O29" i="11" s="1"/>
  <c r="V10" i="10"/>
  <c r="T14" i="10"/>
  <c r="I118" i="10"/>
  <c r="I46" i="11" s="1"/>
  <c r="I37" i="11"/>
  <c r="I115" i="10"/>
  <c r="I111" i="10"/>
  <c r="I134" i="10"/>
  <c r="I35" i="11"/>
  <c r="J31" i="11"/>
  <c r="J104" i="10"/>
  <c r="P24" i="11"/>
  <c r="P33" i="10"/>
  <c r="P130" i="10"/>
  <c r="P99" i="10"/>
  <c r="V20" i="10"/>
  <c r="W9" i="10"/>
  <c r="W6" i="10"/>
  <c r="W7" i="10"/>
  <c r="W8" i="10"/>
  <c r="T9" i="12"/>
  <c r="T11" i="12"/>
  <c r="T10" i="12"/>
  <c r="S22" i="11"/>
  <c r="U131" i="10"/>
  <c r="U27" i="10"/>
  <c r="R76" i="10"/>
  <c r="R71" i="10"/>
  <c r="R77" i="10"/>
  <c r="R72" i="10"/>
  <c r="R75" i="10"/>
  <c r="R70" i="10"/>
  <c r="R78" i="10"/>
  <c r="R73" i="10"/>
  <c r="S74" i="10"/>
  <c r="S69" i="10"/>
  <c r="T19" i="11"/>
  <c r="V131" i="10"/>
  <c r="P27" i="11"/>
  <c r="W42" i="10"/>
  <c r="X38" i="10"/>
  <c r="X41" i="10"/>
  <c r="X37" i="10"/>
  <c r="X15" i="11"/>
  <c r="X39" i="10"/>
  <c r="X40" i="10"/>
  <c r="Y2" i="10"/>
  <c r="V59" i="10"/>
  <c r="V54" i="10"/>
  <c r="V64" i="10"/>
  <c r="V45" i="10"/>
  <c r="W44" i="10" s="1"/>
  <c r="V62" i="10"/>
  <c r="V57" i="10"/>
  <c r="V51" i="10"/>
  <c r="W50" i="10" s="1"/>
  <c r="V67" i="10"/>
  <c r="V58" i="10"/>
  <c r="V68" i="10"/>
  <c r="V53" i="10"/>
  <c r="W52" i="10" s="1"/>
  <c r="V63" i="10"/>
  <c r="U19" i="11"/>
  <c r="S13" i="12"/>
  <c r="S16" i="12" s="1"/>
  <c r="X9" i="15"/>
  <c r="V61" i="10"/>
  <c r="V56" i="10"/>
  <c r="V66" i="10"/>
  <c r="V49" i="10"/>
  <c r="W48" i="10" s="1"/>
  <c r="Y3" i="15"/>
  <c r="Y12" i="10" s="1"/>
  <c r="X1" i="10"/>
  <c r="W14" i="11"/>
  <c r="T94" i="10"/>
  <c r="Z35" i="13"/>
  <c r="T98" i="10"/>
  <c r="T22" i="11"/>
  <c r="U6" i="12"/>
  <c r="T12" i="12"/>
  <c r="U85" i="10"/>
  <c r="V47" i="10"/>
  <c r="W46" i="10" s="1"/>
  <c r="V60" i="10"/>
  <c r="V55" i="10"/>
  <c r="V65" i="10"/>
  <c r="U92" i="10"/>
  <c r="V8" i="13"/>
  <c r="Q31" i="10" l="1"/>
  <c r="X18" i="10"/>
  <c r="V80" i="10"/>
  <c r="V87" i="10"/>
  <c r="V91" i="10"/>
  <c r="V84" i="10"/>
  <c r="V83" i="10"/>
  <c r="V90" i="10"/>
  <c r="V82" i="10"/>
  <c r="V89" i="10"/>
  <c r="V81" i="10"/>
  <c r="V88" i="10"/>
  <c r="U20" i="11"/>
  <c r="W25" i="11"/>
  <c r="U26" i="11"/>
  <c r="P96" i="10"/>
  <c r="P100" i="10"/>
  <c r="P29" i="11" s="1"/>
  <c r="I40" i="11"/>
  <c r="I43" i="11"/>
  <c r="W10" i="10"/>
  <c r="U14" i="10"/>
  <c r="J106" i="10"/>
  <c r="K102" i="10"/>
  <c r="J33" i="11"/>
  <c r="J108" i="10"/>
  <c r="Q99" i="10"/>
  <c r="Q130" i="10"/>
  <c r="Q24" i="11"/>
  <c r="Q33" i="10"/>
  <c r="W20" i="10"/>
  <c r="U29" i="10"/>
  <c r="X9" i="10"/>
  <c r="X6" i="10"/>
  <c r="X7" i="10"/>
  <c r="X8" i="10"/>
  <c r="U9" i="12"/>
  <c r="U11" i="12"/>
  <c r="U10" i="12"/>
  <c r="T74" i="10"/>
  <c r="T69" i="10"/>
  <c r="S77" i="10"/>
  <c r="S72" i="10"/>
  <c r="S78" i="10"/>
  <c r="S73" i="10"/>
  <c r="S75" i="10"/>
  <c r="S70" i="10"/>
  <c r="S76" i="10"/>
  <c r="S71" i="10"/>
  <c r="W24" i="10"/>
  <c r="V27" i="10"/>
  <c r="V24" i="10"/>
  <c r="X42" i="10"/>
  <c r="T13" i="12"/>
  <c r="T16" i="12" s="1"/>
  <c r="U94" i="10"/>
  <c r="Y37" i="10"/>
  <c r="Y38" i="10"/>
  <c r="Y40" i="10"/>
  <c r="Z2" i="10"/>
  <c r="Y39" i="10"/>
  <c r="Y41" i="10"/>
  <c r="Y15" i="11"/>
  <c r="W47" i="10"/>
  <c r="X46" i="10" s="1"/>
  <c r="W65" i="10"/>
  <c r="W60" i="10"/>
  <c r="W55" i="10"/>
  <c r="V6" i="12"/>
  <c r="U12" i="12"/>
  <c r="W56" i="10"/>
  <c r="W61" i="10"/>
  <c r="W66" i="10"/>
  <c r="W49" i="10"/>
  <c r="X48" i="10" s="1"/>
  <c r="Y1" i="10"/>
  <c r="X14" i="11"/>
  <c r="V92" i="10"/>
  <c r="W59" i="10"/>
  <c r="W64" i="10"/>
  <c r="W45" i="10"/>
  <c r="X44" i="10" s="1"/>
  <c r="W54" i="10"/>
  <c r="W51" i="10"/>
  <c r="X50" i="10" s="1"/>
  <c r="W57" i="10"/>
  <c r="W67" i="10"/>
  <c r="W62" i="10"/>
  <c r="Z3" i="15"/>
  <c r="Z12" i="10" s="1"/>
  <c r="AA35" i="13"/>
  <c r="W58" i="10"/>
  <c r="W68" i="10"/>
  <c r="W63" i="10"/>
  <c r="W53" i="10"/>
  <c r="X52" i="10" s="1"/>
  <c r="Y9" i="15"/>
  <c r="V85" i="10"/>
  <c r="W8" i="13"/>
  <c r="R31" i="10" l="1"/>
  <c r="Y18" i="10"/>
  <c r="W80" i="10"/>
  <c r="W87" i="10"/>
  <c r="W91" i="10"/>
  <c r="W84" i="10"/>
  <c r="W90" i="10"/>
  <c r="W83" i="10"/>
  <c r="W89" i="10"/>
  <c r="W82" i="10"/>
  <c r="W81" i="10"/>
  <c r="W88" i="10"/>
  <c r="V20" i="11"/>
  <c r="X25" i="11"/>
  <c r="V26" i="11"/>
  <c r="U98" i="10"/>
  <c r="Q96" i="10"/>
  <c r="X10" i="10"/>
  <c r="V14" i="10"/>
  <c r="J118" i="10"/>
  <c r="J46" i="11" s="1"/>
  <c r="J115" i="10"/>
  <c r="J37" i="11"/>
  <c r="J111" i="10"/>
  <c r="K31" i="11"/>
  <c r="K104" i="10"/>
  <c r="J35" i="11"/>
  <c r="J134" i="10"/>
  <c r="R99" i="10"/>
  <c r="R24" i="11"/>
  <c r="R130" i="10"/>
  <c r="R33" i="10"/>
  <c r="Q27" i="11"/>
  <c r="Q100" i="10"/>
  <c r="Q29" i="11" s="1"/>
  <c r="X20" i="10"/>
  <c r="V19" i="11"/>
  <c r="V29" i="10"/>
  <c r="Y9" i="10"/>
  <c r="Y6" i="10"/>
  <c r="Y7" i="10"/>
  <c r="Y8" i="10"/>
  <c r="U22" i="11"/>
  <c r="W27" i="10"/>
  <c r="V9" i="12"/>
  <c r="V11" i="12"/>
  <c r="V10" i="12"/>
  <c r="W131" i="10"/>
  <c r="T76" i="10"/>
  <c r="T71" i="10"/>
  <c r="T78" i="10"/>
  <c r="T73" i="10"/>
  <c r="T77" i="10"/>
  <c r="T72" i="10"/>
  <c r="U74" i="10"/>
  <c r="U69" i="10"/>
  <c r="T75" i="10"/>
  <c r="T70" i="10"/>
  <c r="X24" i="10"/>
  <c r="Z15" i="11"/>
  <c r="Z39" i="10"/>
  <c r="Z41" i="10"/>
  <c r="Z40" i="10"/>
  <c r="Z37" i="10"/>
  <c r="AA2" i="10"/>
  <c r="Z38" i="10"/>
  <c r="V94" i="10"/>
  <c r="Y42" i="10"/>
  <c r="X54" i="10"/>
  <c r="X59" i="10"/>
  <c r="X64" i="10"/>
  <c r="X45" i="10"/>
  <c r="Y44" i="10" s="1"/>
  <c r="X57" i="10"/>
  <c r="X51" i="10"/>
  <c r="Y50" i="10" s="1"/>
  <c r="X67" i="10"/>
  <c r="X62" i="10"/>
  <c r="Z9" i="15"/>
  <c r="W85" i="10"/>
  <c r="W92" i="10"/>
  <c r="X55" i="10"/>
  <c r="X65" i="10"/>
  <c r="X47" i="10"/>
  <c r="Y46" i="10" s="1"/>
  <c r="X60" i="10"/>
  <c r="W19" i="11"/>
  <c r="U13" i="12"/>
  <c r="U16" i="12" s="1"/>
  <c r="X63" i="10"/>
  <c r="X68" i="10"/>
  <c r="X53" i="10"/>
  <c r="Y52" i="10" s="1"/>
  <c r="X58" i="10"/>
  <c r="W6" i="12"/>
  <c r="V12" i="12"/>
  <c r="AA3" i="15"/>
  <c r="AA12" i="10" s="1"/>
  <c r="AB35" i="13"/>
  <c r="X61" i="10"/>
  <c r="X49" i="10"/>
  <c r="Y48" i="10" s="1"/>
  <c r="X56" i="10"/>
  <c r="X66" i="10"/>
  <c r="Z1" i="10"/>
  <c r="Y14" i="11"/>
  <c r="X8" i="13"/>
  <c r="S31" i="10" l="1"/>
  <c r="Z18" i="10"/>
  <c r="X87" i="10"/>
  <c r="X80" i="10"/>
  <c r="X84" i="10"/>
  <c r="X91" i="10"/>
  <c r="X90" i="10"/>
  <c r="X83" i="10"/>
  <c r="X82" i="10"/>
  <c r="X89" i="10"/>
  <c r="X88" i="10"/>
  <c r="X81" i="10"/>
  <c r="W20" i="11"/>
  <c r="Y25" i="11"/>
  <c r="W26" i="11"/>
  <c r="V98" i="10"/>
  <c r="R96" i="10"/>
  <c r="J40" i="11"/>
  <c r="J43" i="11"/>
  <c r="Y10" i="10"/>
  <c r="W14" i="10"/>
  <c r="L102" i="10"/>
  <c r="K33" i="11"/>
  <c r="K106" i="10"/>
  <c r="K108" i="10"/>
  <c r="S130" i="10"/>
  <c r="S33" i="10"/>
  <c r="S24" i="11"/>
  <c r="S99" i="10"/>
  <c r="R27" i="11"/>
  <c r="R100" i="10"/>
  <c r="R29" i="11" s="1"/>
  <c r="Y20" i="10"/>
  <c r="W29" i="10"/>
  <c r="Z9" i="10"/>
  <c r="Z6" i="10"/>
  <c r="Z7" i="10"/>
  <c r="Z8" i="10"/>
  <c r="X27" i="10"/>
  <c r="W9" i="12"/>
  <c r="W11" i="12"/>
  <c r="W10" i="12"/>
  <c r="V22" i="11"/>
  <c r="U77" i="10"/>
  <c r="U72" i="10"/>
  <c r="U76" i="10"/>
  <c r="U71" i="10"/>
  <c r="U75" i="10"/>
  <c r="U70" i="10"/>
  <c r="V74" i="10"/>
  <c r="V69" i="10"/>
  <c r="U78" i="10"/>
  <c r="U73" i="10"/>
  <c r="X131" i="10"/>
  <c r="S100" i="10"/>
  <c r="S29" i="11" s="1"/>
  <c r="W94" i="10"/>
  <c r="X92" i="10"/>
  <c r="AA40" i="10"/>
  <c r="AA37" i="10"/>
  <c r="AA15" i="11"/>
  <c r="AA41" i="10"/>
  <c r="AB2" i="10"/>
  <c r="AA38" i="10"/>
  <c r="AA39" i="10"/>
  <c r="Z42" i="10"/>
  <c r="Y57" i="10"/>
  <c r="Y67" i="10"/>
  <c r="Y62" i="10"/>
  <c r="Y51" i="10"/>
  <c r="Z50" i="10" s="1"/>
  <c r="AA1" i="10"/>
  <c r="Z14" i="11"/>
  <c r="X19" i="11"/>
  <c r="X6" i="12"/>
  <c r="W12" i="12"/>
  <c r="Y49" i="10"/>
  <c r="Z48" i="10" s="1"/>
  <c r="Y61" i="10"/>
  <c r="Y56" i="10"/>
  <c r="Y66" i="10"/>
  <c r="Y45" i="10"/>
  <c r="Z44" i="10" s="1"/>
  <c r="Y64" i="10"/>
  <c r="Y59" i="10"/>
  <c r="Y54" i="10"/>
  <c r="Y53" i="10"/>
  <c r="Z52" i="10" s="1"/>
  <c r="Y58" i="10"/>
  <c r="Y68" i="10"/>
  <c r="Y63" i="10"/>
  <c r="AC35" i="13"/>
  <c r="Y60" i="10"/>
  <c r="Y65" i="10"/>
  <c r="Y47" i="10"/>
  <c r="Z46" i="10" s="1"/>
  <c r="Y55" i="10"/>
  <c r="AB3" i="15"/>
  <c r="AB12" i="10" s="1"/>
  <c r="V13" i="12"/>
  <c r="V16" i="12" s="1"/>
  <c r="AA9" i="15"/>
  <c r="X85" i="10"/>
  <c r="Y8" i="13"/>
  <c r="T31" i="10" l="1"/>
  <c r="AA18" i="10"/>
  <c r="Y80" i="10"/>
  <c r="Y87" i="10"/>
  <c r="Y91" i="10"/>
  <c r="Y84" i="10"/>
  <c r="Y90" i="10"/>
  <c r="Y83" i="10"/>
  <c r="Y82" i="10"/>
  <c r="Y89" i="10"/>
  <c r="Y81" i="10"/>
  <c r="Y88" i="10"/>
  <c r="X20" i="11"/>
  <c r="Z25" i="11"/>
  <c r="X26" i="11"/>
  <c r="W22" i="11"/>
  <c r="S96" i="10"/>
  <c r="S27" i="11"/>
  <c r="Z10" i="10"/>
  <c r="X14" i="10"/>
  <c r="K118" i="10"/>
  <c r="K46" i="11" s="1"/>
  <c r="K37" i="11"/>
  <c r="K115" i="10"/>
  <c r="K111" i="10"/>
  <c r="K35" i="11"/>
  <c r="K134" i="10"/>
  <c r="L31" i="11"/>
  <c r="L104" i="10"/>
  <c r="T24" i="11"/>
  <c r="T33" i="10"/>
  <c r="T130" i="10"/>
  <c r="T99" i="10"/>
  <c r="Z20" i="10"/>
  <c r="X29" i="10"/>
  <c r="AA9" i="10"/>
  <c r="AA6" i="10"/>
  <c r="AA7" i="10"/>
  <c r="AA8" i="10"/>
  <c r="W98" i="10"/>
  <c r="X9" i="12"/>
  <c r="X11" i="12"/>
  <c r="X10" i="12"/>
  <c r="V78" i="10"/>
  <c r="V73" i="10"/>
  <c r="V75" i="10"/>
  <c r="V70" i="10"/>
  <c r="V76" i="10"/>
  <c r="V71" i="10"/>
  <c r="V77" i="10"/>
  <c r="V72" i="10"/>
  <c r="W74" i="10"/>
  <c r="W69" i="10"/>
  <c r="T100" i="10"/>
  <c r="T29" i="11" s="1"/>
  <c r="X94" i="10"/>
  <c r="AA42" i="10"/>
  <c r="AB40" i="10"/>
  <c r="AB37" i="10"/>
  <c r="AB39" i="10"/>
  <c r="AB41" i="10"/>
  <c r="AC2" i="10"/>
  <c r="AB15" i="11"/>
  <c r="AB38" i="10"/>
  <c r="Y85" i="10"/>
  <c r="Z27" i="10"/>
  <c r="Z20" i="11" s="1"/>
  <c r="Z64" i="10"/>
  <c r="Z59" i="10"/>
  <c r="Z45" i="10"/>
  <c r="AA44" i="10" s="1"/>
  <c r="Z54" i="10"/>
  <c r="Z61" i="10"/>
  <c r="Z49" i="10"/>
  <c r="AA48" i="10" s="1"/>
  <c r="Z56" i="10"/>
  <c r="Z66" i="10"/>
  <c r="Z47" i="10"/>
  <c r="AA46" i="10" s="1"/>
  <c r="Z55" i="10"/>
  <c r="Z60" i="10"/>
  <c r="Z65" i="10"/>
  <c r="Z58" i="10"/>
  <c r="Z63" i="10"/>
  <c r="Z68" i="10"/>
  <c r="Z53" i="10"/>
  <c r="AA52" i="10" s="1"/>
  <c r="AC3" i="15"/>
  <c r="AC12" i="10" s="1"/>
  <c r="AD35" i="13"/>
  <c r="Y92" i="10"/>
  <c r="Y6" i="12"/>
  <c r="X12" i="12"/>
  <c r="AB9" i="15"/>
  <c r="Y27" i="10"/>
  <c r="Y24" i="10"/>
  <c r="Y131" i="10"/>
  <c r="Z57" i="10"/>
  <c r="Z51" i="10"/>
  <c r="AA50" i="10" s="1"/>
  <c r="Z67" i="10"/>
  <c r="Z62" i="10"/>
  <c r="AB1" i="10"/>
  <c r="AA14" i="11"/>
  <c r="W13" i="12"/>
  <c r="W16" i="12" s="1"/>
  <c r="Z8" i="13"/>
  <c r="U31" i="10" l="1"/>
  <c r="AB18" i="10"/>
  <c r="Z80" i="10"/>
  <c r="Z87" i="10"/>
  <c r="Z91" i="10"/>
  <c r="Z84" i="10"/>
  <c r="Z90" i="10"/>
  <c r="Z83" i="10"/>
  <c r="Z82" i="10"/>
  <c r="Z89" i="10"/>
  <c r="Z88" i="10"/>
  <c r="Z81" i="10"/>
  <c r="Y20" i="11"/>
  <c r="AA25" i="11"/>
  <c r="Y26" i="11"/>
  <c r="X98" i="10"/>
  <c r="T96" i="10"/>
  <c r="T27" i="11"/>
  <c r="K40" i="11"/>
  <c r="K43" i="11"/>
  <c r="AA10" i="10"/>
  <c r="Y14" i="10"/>
  <c r="M102" i="10"/>
  <c r="L106" i="10"/>
  <c r="L33" i="11"/>
  <c r="L108" i="10"/>
  <c r="U33" i="10"/>
  <c r="U24" i="11"/>
  <c r="U130" i="10"/>
  <c r="U99" i="10"/>
  <c r="AA20" i="10"/>
  <c r="Y29" i="10"/>
  <c r="AB9" i="10"/>
  <c r="AB6" i="10"/>
  <c r="AB7" i="10"/>
  <c r="AB8" i="10"/>
  <c r="X22" i="11"/>
  <c r="Y9" i="12"/>
  <c r="Y11" i="12"/>
  <c r="Y10" i="12"/>
  <c r="W77" i="10"/>
  <c r="W72" i="10"/>
  <c r="W76" i="10"/>
  <c r="W71" i="10"/>
  <c r="W78" i="10"/>
  <c r="W73" i="10"/>
  <c r="X74" i="10"/>
  <c r="X69" i="10"/>
  <c r="W75" i="10"/>
  <c r="W70" i="10"/>
  <c r="AA131" i="10"/>
  <c r="U27" i="11"/>
  <c r="Y94" i="10"/>
  <c r="Z131" i="10"/>
  <c r="AB42" i="10"/>
  <c r="Z24" i="10"/>
  <c r="Z85" i="10"/>
  <c r="AC37" i="10"/>
  <c r="AC41" i="10"/>
  <c r="AC15" i="11"/>
  <c r="AD2" i="10"/>
  <c r="AC38" i="10"/>
  <c r="AC39" i="10"/>
  <c r="AC40" i="10"/>
  <c r="AA59" i="10"/>
  <c r="AA54" i="10"/>
  <c r="AA45" i="10"/>
  <c r="AB44" i="10" s="1"/>
  <c r="AA64" i="10"/>
  <c r="AA63" i="10"/>
  <c r="AA68" i="10"/>
  <c r="AA53" i="10"/>
  <c r="AA58" i="10"/>
  <c r="AC9" i="15"/>
  <c r="AD3" i="15"/>
  <c r="AD12" i="10" s="1"/>
  <c r="X13" i="12"/>
  <c r="X16" i="12" s="1"/>
  <c r="AA57" i="10"/>
  <c r="AA67" i="10"/>
  <c r="AA51" i="10"/>
  <c r="AB50" i="10" s="1"/>
  <c r="AA62" i="10"/>
  <c r="AE35" i="13"/>
  <c r="AA66" i="10"/>
  <c r="AA49" i="10"/>
  <c r="AB48" i="10" s="1"/>
  <c r="AA61" i="10"/>
  <c r="AA56" i="10"/>
  <c r="AB14" i="11"/>
  <c r="AC1" i="10"/>
  <c r="AB52" i="10"/>
  <c r="Y19" i="11"/>
  <c r="Y12" i="12"/>
  <c r="Z6" i="12"/>
  <c r="Z92" i="10"/>
  <c r="AA60" i="10"/>
  <c r="AA55" i="10"/>
  <c r="AA65" i="10"/>
  <c r="AA47" i="10"/>
  <c r="AB46" i="10" s="1"/>
  <c r="AA8" i="13"/>
  <c r="V31" i="10" l="1"/>
  <c r="AC18" i="10"/>
  <c r="AA80" i="10"/>
  <c r="AA87" i="10"/>
  <c r="AA84" i="10"/>
  <c r="AA91" i="10"/>
  <c r="AA90" i="10"/>
  <c r="AA83" i="10"/>
  <c r="AA82" i="10"/>
  <c r="AA89" i="10"/>
  <c r="AA81" i="10"/>
  <c r="AA88" i="10"/>
  <c r="AB25" i="11"/>
  <c r="Z26" i="11"/>
  <c r="U96" i="10"/>
  <c r="U100" i="10"/>
  <c r="U29" i="11" s="1"/>
  <c r="AB10" i="10"/>
  <c r="Z14" i="10"/>
  <c r="L118" i="10"/>
  <c r="L46" i="11" s="1"/>
  <c r="L111" i="10"/>
  <c r="L115" i="10"/>
  <c r="L37" i="11"/>
  <c r="L35" i="11"/>
  <c r="L134" i="10"/>
  <c r="M31" i="11"/>
  <c r="M104" i="10"/>
  <c r="V130" i="10"/>
  <c r="V33" i="10"/>
  <c r="V24" i="11"/>
  <c r="V99" i="10"/>
  <c r="AB20" i="10"/>
  <c r="Z19" i="11"/>
  <c r="Z29" i="10"/>
  <c r="AC9" i="10"/>
  <c r="AC6" i="10"/>
  <c r="AC7" i="10"/>
  <c r="AC8" i="10"/>
  <c r="AA27" i="10"/>
  <c r="Z9" i="12"/>
  <c r="Z11" i="12"/>
  <c r="Z10" i="12"/>
  <c r="AA24" i="10"/>
  <c r="Y74" i="10"/>
  <c r="Y69" i="10"/>
  <c r="X76" i="10"/>
  <c r="X71" i="10"/>
  <c r="X77" i="10"/>
  <c r="X72" i="10"/>
  <c r="X75" i="10"/>
  <c r="X70" i="10"/>
  <c r="X78" i="10"/>
  <c r="X73" i="10"/>
  <c r="AB27" i="10"/>
  <c r="AB20" i="11" s="1"/>
  <c r="V100" i="10"/>
  <c r="V29" i="11" s="1"/>
  <c r="Y13" i="12"/>
  <c r="Y16" i="12" s="1"/>
  <c r="AC42" i="10"/>
  <c r="AE2" i="10"/>
  <c r="AD15" i="11"/>
  <c r="AD41" i="10"/>
  <c r="AD39" i="10"/>
  <c r="AD40" i="10"/>
  <c r="AD38" i="10"/>
  <c r="AD37" i="10"/>
  <c r="AB60" i="10"/>
  <c r="AB65" i="10"/>
  <c r="AB47" i="10"/>
  <c r="AC46" i="10" s="1"/>
  <c r="AB55" i="10"/>
  <c r="AB51" i="10"/>
  <c r="AC50" i="10" s="1"/>
  <c r="AB57" i="10"/>
  <c r="AB67" i="10"/>
  <c r="AB62" i="10"/>
  <c r="Y98" i="10"/>
  <c r="Y22" i="11"/>
  <c r="AD9" i="15"/>
  <c r="Z94" i="10"/>
  <c r="Z12" i="12"/>
  <c r="AA6" i="12"/>
  <c r="AB45" i="10"/>
  <c r="AC44" i="10" s="1"/>
  <c r="AB54" i="10"/>
  <c r="AB59" i="10"/>
  <c r="AB64" i="10"/>
  <c r="AD1" i="10"/>
  <c r="AC14" i="11"/>
  <c r="AB56" i="10"/>
  <c r="AB61" i="10"/>
  <c r="AB49" i="10"/>
  <c r="AC48" i="10" s="1"/>
  <c r="AB66" i="10"/>
  <c r="AA85" i="10"/>
  <c r="AB53" i="10"/>
  <c r="AC52" i="10" s="1"/>
  <c r="AB58" i="10"/>
  <c r="AB63" i="10"/>
  <c r="AB68" i="10"/>
  <c r="AF35" i="13"/>
  <c r="AE3" i="15"/>
  <c r="AE12" i="10" s="1"/>
  <c r="AA92" i="10"/>
  <c r="AB8" i="13"/>
  <c r="W31" i="10" l="1"/>
  <c r="AD18" i="10"/>
  <c r="AB87" i="10"/>
  <c r="AB80" i="10"/>
  <c r="AB91" i="10"/>
  <c r="AB84" i="10"/>
  <c r="AB90" i="10"/>
  <c r="AB83" i="10"/>
  <c r="AB89" i="10"/>
  <c r="AB82" i="10"/>
  <c r="AB81" i="10"/>
  <c r="AB88" i="10"/>
  <c r="AA20" i="11"/>
  <c r="AC25" i="11"/>
  <c r="AA26" i="11"/>
  <c r="Z98" i="10"/>
  <c r="V96" i="10"/>
  <c r="V27" i="11"/>
  <c r="L40" i="11"/>
  <c r="L43" i="11"/>
  <c r="AC10" i="10"/>
  <c r="AA14" i="10"/>
  <c r="M33" i="11"/>
  <c r="N102" i="10"/>
  <c r="M106" i="10"/>
  <c r="M108" i="10"/>
  <c r="W99" i="10"/>
  <c r="W24" i="11"/>
  <c r="W130" i="10"/>
  <c r="W33" i="10"/>
  <c r="AC20" i="10"/>
  <c r="AA19" i="11"/>
  <c r="AA29" i="10"/>
  <c r="AD9" i="10"/>
  <c r="AD6" i="10"/>
  <c r="AD7" i="10"/>
  <c r="AD8" i="10"/>
  <c r="AB131" i="10"/>
  <c r="AA9" i="12"/>
  <c r="AA11" i="12"/>
  <c r="AA10" i="12"/>
  <c r="AB24" i="10"/>
  <c r="Y78" i="10"/>
  <c r="Y73" i="10"/>
  <c r="Y77" i="10"/>
  <c r="Y72" i="10"/>
  <c r="Z74" i="10"/>
  <c r="Z69" i="10"/>
  <c r="Y75" i="10"/>
  <c r="Y70" i="10"/>
  <c r="Y76" i="10"/>
  <c r="Y71" i="10"/>
  <c r="AC27" i="10"/>
  <c r="Z22" i="11"/>
  <c r="AF2" i="10"/>
  <c r="AE37" i="10"/>
  <c r="AE38" i="10"/>
  <c r="AE41" i="10"/>
  <c r="AE40" i="10"/>
  <c r="AE15" i="11"/>
  <c r="AE39" i="10"/>
  <c r="AD42" i="10"/>
  <c r="AC59" i="10"/>
  <c r="AC45" i="10"/>
  <c r="AD44" i="10" s="1"/>
  <c r="AC64" i="10"/>
  <c r="AC54" i="10"/>
  <c r="AC63" i="10"/>
  <c r="AC58" i="10"/>
  <c r="AC68" i="10"/>
  <c r="AC53" i="10"/>
  <c r="AD52" i="10" s="1"/>
  <c r="AC55" i="10"/>
  <c r="AC47" i="10"/>
  <c r="AD46" i="10" s="1"/>
  <c r="AC60" i="10"/>
  <c r="AC65" i="10"/>
  <c r="AC51" i="10"/>
  <c r="AD50" i="10" s="1"/>
  <c r="AC57" i="10"/>
  <c r="AC62" i="10"/>
  <c r="AC67" i="10"/>
  <c r="AF3" i="15"/>
  <c r="AF12" i="10" s="1"/>
  <c r="AA94" i="10"/>
  <c r="AE1" i="10"/>
  <c r="AD14" i="11"/>
  <c r="AB85" i="10"/>
  <c r="AB6" i="12"/>
  <c r="AA12" i="12"/>
  <c r="AE9" i="15"/>
  <c r="AC61" i="10"/>
  <c r="AC49" i="10"/>
  <c r="AD48" i="10" s="1"/>
  <c r="AC56" i="10"/>
  <c r="AC66" i="10"/>
  <c r="AG35" i="13"/>
  <c r="AB92" i="10"/>
  <c r="Z13" i="12"/>
  <c r="Z16" i="12" s="1"/>
  <c r="AC8" i="13"/>
  <c r="AE18" i="10" l="1"/>
  <c r="AC80" i="10"/>
  <c r="AC87" i="10"/>
  <c r="AC84" i="10"/>
  <c r="AC91" i="10"/>
  <c r="AC90" i="10"/>
  <c r="AC83" i="10"/>
  <c r="AC82" i="10"/>
  <c r="AC89" i="10"/>
  <c r="AC88" i="10"/>
  <c r="AC81" i="10"/>
  <c r="AC20" i="11"/>
  <c r="AD25" i="11"/>
  <c r="AB26" i="11"/>
  <c r="AA98" i="10"/>
  <c r="W96" i="10"/>
  <c r="AD10" i="10"/>
  <c r="AB14" i="10"/>
  <c r="M118" i="10"/>
  <c r="M46" i="11" s="1"/>
  <c r="M115" i="10"/>
  <c r="M37" i="11"/>
  <c r="M111" i="10"/>
  <c r="M35" i="11"/>
  <c r="M134" i="10"/>
  <c r="N104" i="10"/>
  <c r="N31" i="11"/>
  <c r="X31" i="10"/>
  <c r="W100" i="10"/>
  <c r="W29" i="11" s="1"/>
  <c r="W27" i="11"/>
  <c r="AD20" i="10"/>
  <c r="AB19" i="11"/>
  <c r="AB29" i="10"/>
  <c r="AE9" i="10"/>
  <c r="AE6" i="10"/>
  <c r="AE7" i="10"/>
  <c r="AE8" i="10"/>
  <c r="AA22" i="11"/>
  <c r="AB9" i="12"/>
  <c r="AB11" i="12"/>
  <c r="AB10" i="12"/>
  <c r="AC24" i="10"/>
  <c r="Z76" i="10"/>
  <c r="Z71" i="10"/>
  <c r="AA74" i="10"/>
  <c r="AA69" i="10"/>
  <c r="Z78" i="10"/>
  <c r="Z73" i="10"/>
  <c r="Z75" i="10"/>
  <c r="Z70" i="10"/>
  <c r="Z77" i="10"/>
  <c r="Z72" i="10"/>
  <c r="AC131" i="10"/>
  <c r="AE42" i="10"/>
  <c r="AG2" i="10"/>
  <c r="AF39" i="10"/>
  <c r="AF38" i="10"/>
  <c r="AF41" i="10"/>
  <c r="AF15" i="11"/>
  <c r="AF37" i="10"/>
  <c r="AF40" i="10"/>
  <c r="AD66" i="10"/>
  <c r="AD49" i="10"/>
  <c r="AE48" i="10" s="1"/>
  <c r="AD56" i="10"/>
  <c r="AD61" i="10"/>
  <c r="AD65" i="10"/>
  <c r="AD55" i="10"/>
  <c r="AD60" i="10"/>
  <c r="AD47" i="10"/>
  <c r="AE46" i="10" s="1"/>
  <c r="AH35" i="13"/>
  <c r="AB94" i="10"/>
  <c r="AD59" i="10"/>
  <c r="AD54" i="10"/>
  <c r="AD64" i="10"/>
  <c r="AD45" i="10"/>
  <c r="AE44" i="10" s="1"/>
  <c r="AF9" i="15"/>
  <c r="AD63" i="10"/>
  <c r="AD68" i="10"/>
  <c r="AD58" i="10"/>
  <c r="AD53" i="10"/>
  <c r="AE52" i="10" s="1"/>
  <c r="AD51" i="10"/>
  <c r="AE50" i="10" s="1"/>
  <c r="AD57" i="10"/>
  <c r="AD67" i="10"/>
  <c r="AD62" i="10"/>
  <c r="AG3" i="15"/>
  <c r="AG12" i="10" s="1"/>
  <c r="AC85" i="10"/>
  <c r="AC92" i="10"/>
  <c r="AA13" i="12"/>
  <c r="AA16" i="12" s="1"/>
  <c r="AC6" i="12"/>
  <c r="AB12" i="12"/>
  <c r="AE14" i="11"/>
  <c r="AF1" i="10"/>
  <c r="AD8" i="13"/>
  <c r="AF18" i="10" l="1"/>
  <c r="AD80" i="10"/>
  <c r="AD87" i="10"/>
  <c r="AD84" i="10"/>
  <c r="AD91" i="10"/>
  <c r="AD90" i="10"/>
  <c r="AD83" i="10"/>
  <c r="AD89" i="10"/>
  <c r="AD82" i="10"/>
  <c r="AD88" i="10"/>
  <c r="AD81" i="10"/>
  <c r="AE25" i="11"/>
  <c r="AC26" i="11"/>
  <c r="AB22" i="11"/>
  <c r="M40" i="11"/>
  <c r="M43" i="11"/>
  <c r="AE10" i="10"/>
  <c r="AC14" i="10"/>
  <c r="N33" i="11"/>
  <c r="O102" i="10"/>
  <c r="N106" i="10"/>
  <c r="N108" i="10"/>
  <c r="Y31" i="10"/>
  <c r="X33" i="10"/>
  <c r="X99" i="10"/>
  <c r="X130" i="10"/>
  <c r="X24" i="11"/>
  <c r="AE20" i="10"/>
  <c r="AC19" i="11"/>
  <c r="AC29" i="10"/>
  <c r="AF9" i="10"/>
  <c r="AF6" i="10"/>
  <c r="AF7" i="10"/>
  <c r="AF8" i="10"/>
  <c r="AB98" i="10"/>
  <c r="AC9" i="12"/>
  <c r="AC11" i="12"/>
  <c r="AC10" i="12"/>
  <c r="AA77" i="10"/>
  <c r="AA72" i="10"/>
  <c r="AB74" i="10"/>
  <c r="AB69" i="10"/>
  <c r="AA78" i="10"/>
  <c r="AA73" i="10"/>
  <c r="AA76" i="10"/>
  <c r="AA71" i="10"/>
  <c r="AA75" i="10"/>
  <c r="AA70" i="10"/>
  <c r="AE24" i="10"/>
  <c r="AF42" i="10"/>
  <c r="AC94" i="10"/>
  <c r="AD85" i="10"/>
  <c r="AG41" i="10"/>
  <c r="AG15" i="11"/>
  <c r="AG39" i="10"/>
  <c r="AG40" i="10"/>
  <c r="AH2" i="10"/>
  <c r="AG38" i="10"/>
  <c r="AG37" i="10"/>
  <c r="AE54" i="10"/>
  <c r="AE59" i="10"/>
  <c r="AE64" i="10"/>
  <c r="AE45" i="10"/>
  <c r="AF44" i="10" s="1"/>
  <c r="AE49" i="10"/>
  <c r="AF48" i="10" s="1"/>
  <c r="AE66" i="10"/>
  <c r="AE61" i="10"/>
  <c r="AE56" i="10"/>
  <c r="AB13" i="12"/>
  <c r="AB16" i="12" s="1"/>
  <c r="AD6" i="12"/>
  <c r="AC12" i="12"/>
  <c r="AG9" i="15"/>
  <c r="AI35" i="13"/>
  <c r="AE65" i="10"/>
  <c r="AE60" i="10"/>
  <c r="AE47" i="10"/>
  <c r="AF46" i="10" s="1"/>
  <c r="AE55" i="10"/>
  <c r="AF14" i="11"/>
  <c r="AG1" i="10"/>
  <c r="AH3" i="15"/>
  <c r="AH12" i="10" s="1"/>
  <c r="AD92" i="10"/>
  <c r="AE62" i="10"/>
  <c r="AE57" i="10"/>
  <c r="AE51" i="10"/>
  <c r="AF50" i="10" s="1"/>
  <c r="AE67" i="10"/>
  <c r="AE53" i="10"/>
  <c r="AF52" i="10" s="1"/>
  <c r="AE63" i="10"/>
  <c r="AE58" i="10"/>
  <c r="AE68" i="10"/>
  <c r="AD27" i="10"/>
  <c r="AD131" i="10"/>
  <c r="AD24" i="10"/>
  <c r="AE8" i="13"/>
  <c r="AG18" i="10" l="1"/>
  <c r="AD20" i="11"/>
  <c r="AF25" i="11"/>
  <c r="AD26" i="11"/>
  <c r="AC22" i="11"/>
  <c r="X96" i="10"/>
  <c r="AF10" i="10"/>
  <c r="AD14" i="10"/>
  <c r="N118" i="10"/>
  <c r="N46" i="11" s="1"/>
  <c r="N111" i="10"/>
  <c r="N115" i="10"/>
  <c r="N37" i="11"/>
  <c r="N35" i="11"/>
  <c r="N134" i="10"/>
  <c r="O31" i="11"/>
  <c r="O104" i="10"/>
  <c r="Z31" i="10"/>
  <c r="X27" i="11"/>
  <c r="X100" i="10"/>
  <c r="X29" i="11" s="1"/>
  <c r="Y99" i="10"/>
  <c r="Y33" i="10"/>
  <c r="Y130" i="10"/>
  <c r="Y24" i="11"/>
  <c r="AF20" i="10"/>
  <c r="AD29" i="10"/>
  <c r="AG9" i="10"/>
  <c r="AG6" i="10"/>
  <c r="AG7" i="10"/>
  <c r="AG8" i="10"/>
  <c r="AC98" i="10"/>
  <c r="AD9" i="12"/>
  <c r="AD11" i="12"/>
  <c r="AD10" i="12"/>
  <c r="AE81" i="10"/>
  <c r="AE80" i="10"/>
  <c r="AB75" i="10"/>
  <c r="AB70" i="10"/>
  <c r="AB76" i="10"/>
  <c r="AB71" i="10"/>
  <c r="AB77" i="10"/>
  <c r="AB72" i="10"/>
  <c r="AE88" i="10"/>
  <c r="AE91" i="10"/>
  <c r="AE82" i="10"/>
  <c r="AC74" i="10"/>
  <c r="AC69" i="10"/>
  <c r="AE87" i="10"/>
  <c r="AE83" i="10"/>
  <c r="AE84" i="10"/>
  <c r="AE90" i="10"/>
  <c r="AE89" i="10"/>
  <c r="AB78" i="10"/>
  <c r="AB73" i="10"/>
  <c r="AE27" i="10"/>
  <c r="AE131" i="10"/>
  <c r="AJ35" i="13"/>
  <c r="AF24" i="10"/>
  <c r="AH40" i="10"/>
  <c r="AH37" i="10"/>
  <c r="AI2" i="10"/>
  <c r="AH39" i="10"/>
  <c r="AH15" i="11"/>
  <c r="AH41" i="10"/>
  <c r="AH38" i="10"/>
  <c r="AG42" i="10"/>
  <c r="AF51" i="10"/>
  <c r="AG50" i="10" s="1"/>
  <c r="AF62" i="10"/>
  <c r="AF57" i="10"/>
  <c r="AF67" i="10"/>
  <c r="AF54" i="10"/>
  <c r="AF45" i="10"/>
  <c r="AG44" i="10" s="1"/>
  <c r="AF64" i="10"/>
  <c r="AF59" i="10"/>
  <c r="AI3" i="15"/>
  <c r="AI12" i="10" s="1"/>
  <c r="AF63" i="10"/>
  <c r="AF58" i="10"/>
  <c r="AF53" i="10"/>
  <c r="AG52" i="10" s="1"/>
  <c r="AF68" i="10"/>
  <c r="AF66" i="10"/>
  <c r="AF49" i="10"/>
  <c r="AG48" i="10" s="1"/>
  <c r="AF61" i="10"/>
  <c r="AF56" i="10"/>
  <c r="AH9" i="15"/>
  <c r="AH1" i="10"/>
  <c r="AG14" i="11"/>
  <c r="AD94" i="10"/>
  <c r="AD19" i="11"/>
  <c r="AF60" i="10"/>
  <c r="AF65" i="10"/>
  <c r="AF47" i="10"/>
  <c r="AG46" i="10" s="1"/>
  <c r="AF55" i="10"/>
  <c r="AC13" i="12"/>
  <c r="AC16" i="12" s="1"/>
  <c r="AE6" i="12"/>
  <c r="AD12" i="12"/>
  <c r="AE19" i="11"/>
  <c r="AF8" i="13"/>
  <c r="C8" i="13" s="1"/>
  <c r="AH18" i="10" l="1"/>
  <c r="C9" i="13"/>
  <c r="AB31" i="10"/>
  <c r="AB130" i="10" s="1"/>
  <c r="AF87" i="10"/>
  <c r="AF80" i="10"/>
  <c r="AF84" i="10"/>
  <c r="AF91" i="10"/>
  <c r="AF83" i="10"/>
  <c r="AF90" i="10"/>
  <c r="AF82" i="10"/>
  <c r="AF89" i="10"/>
  <c r="AF81" i="10"/>
  <c r="AF88" i="10"/>
  <c r="AE20" i="11"/>
  <c r="Y96" i="10"/>
  <c r="N40" i="11"/>
  <c r="N43" i="11"/>
  <c r="AG10" i="10"/>
  <c r="AE14" i="10"/>
  <c r="O33" i="11"/>
  <c r="P102" i="10"/>
  <c r="O106" i="10"/>
  <c r="O108" i="10"/>
  <c r="AA31" i="10"/>
  <c r="Y27" i="11"/>
  <c r="Y100" i="10"/>
  <c r="Y29" i="11" s="1"/>
  <c r="Z130" i="10"/>
  <c r="Z24" i="11"/>
  <c r="Z99" i="10"/>
  <c r="Z33" i="10"/>
  <c r="AG20" i="10"/>
  <c r="AE29" i="10"/>
  <c r="AH9" i="10"/>
  <c r="AH6" i="10"/>
  <c r="AH7" i="10"/>
  <c r="AH8" i="10"/>
  <c r="AE9" i="12"/>
  <c r="AE11" i="12"/>
  <c r="AE10" i="12"/>
  <c r="AE12" i="12"/>
  <c r="AE92" i="10"/>
  <c r="AE85" i="10"/>
  <c r="AD74" i="10"/>
  <c r="AD69" i="10"/>
  <c r="AC75" i="10"/>
  <c r="AC70" i="10"/>
  <c r="AC77" i="10"/>
  <c r="AC72" i="10"/>
  <c r="AC78" i="10"/>
  <c r="AC73" i="10"/>
  <c r="AC76" i="10"/>
  <c r="AC71" i="10"/>
  <c r="AG131" i="10"/>
  <c r="AF27" i="10"/>
  <c r="AF131" i="10"/>
  <c r="AK35" i="13"/>
  <c r="AB99" i="10"/>
  <c r="AB100" i="10" s="1"/>
  <c r="AB29" i="11" s="1"/>
  <c r="AB33" i="10"/>
  <c r="AB96" i="10" s="1"/>
  <c r="AB24" i="11"/>
  <c r="AC31" i="10"/>
  <c r="AC24" i="11" s="1"/>
  <c r="AJ2" i="10"/>
  <c r="AI39" i="10"/>
  <c r="AI37" i="10"/>
  <c r="AI40" i="10"/>
  <c r="AI38" i="10"/>
  <c r="AI41" i="10"/>
  <c r="AI15" i="11"/>
  <c r="AH42" i="10"/>
  <c r="AG25" i="11"/>
  <c r="AG55" i="10"/>
  <c r="AG60" i="10"/>
  <c r="AG47" i="10"/>
  <c r="AH46" i="10" s="1"/>
  <c r="AG65" i="10"/>
  <c r="AG58" i="10"/>
  <c r="AG63" i="10"/>
  <c r="AG68" i="10"/>
  <c r="AG53" i="10"/>
  <c r="AH52" i="10" s="1"/>
  <c r="AF85" i="10"/>
  <c r="AI9" i="15"/>
  <c r="AF92" i="10"/>
  <c r="AF26" i="11" s="1"/>
  <c r="AF19" i="11"/>
  <c r="AD22" i="11"/>
  <c r="AD98" i="10"/>
  <c r="AG57" i="10"/>
  <c r="AG62" i="10"/>
  <c r="AG67" i="10"/>
  <c r="AG51" i="10"/>
  <c r="AH50" i="10" s="1"/>
  <c r="AG49" i="10"/>
  <c r="AH48" i="10" s="1"/>
  <c r="AG56" i="10"/>
  <c r="AG66" i="10"/>
  <c r="AG61" i="10"/>
  <c r="AJ3" i="15"/>
  <c r="AF6" i="12"/>
  <c r="AD13" i="12"/>
  <c r="AD16" i="12" s="1"/>
  <c r="AG59" i="10"/>
  <c r="AG45" i="10"/>
  <c r="AH44" i="10" s="1"/>
  <c r="AG64" i="10"/>
  <c r="AG54" i="10"/>
  <c r="AI1" i="10"/>
  <c r="AH14" i="11"/>
  <c r="AG80" i="10" l="1"/>
  <c r="AG87" i="10"/>
  <c r="AG91" i="10"/>
  <c r="AG84" i="10"/>
  <c r="AG90" i="10"/>
  <c r="AG83" i="10"/>
  <c r="AG89" i="10"/>
  <c r="AG82" i="10"/>
  <c r="AG88" i="10"/>
  <c r="AG81" i="10"/>
  <c r="AF20" i="11"/>
  <c r="AH25" i="11"/>
  <c r="AE26" i="11"/>
  <c r="AE98" i="10"/>
  <c r="Z96" i="10"/>
  <c r="AH10" i="10"/>
  <c r="O118" i="10"/>
  <c r="O46" i="11" s="1"/>
  <c r="O111" i="10"/>
  <c r="O37" i="11"/>
  <c r="O115" i="10"/>
  <c r="O35" i="11"/>
  <c r="O134" i="10"/>
  <c r="P104" i="10"/>
  <c r="P31" i="11"/>
  <c r="Z27" i="11"/>
  <c r="Z100" i="10"/>
  <c r="Z29" i="11" s="1"/>
  <c r="AA99" i="10"/>
  <c r="AA130" i="10"/>
  <c r="AA24" i="11"/>
  <c r="AA33" i="10"/>
  <c r="AH20" i="10"/>
  <c r="AF29" i="10"/>
  <c r="AI9" i="10"/>
  <c r="AI6" i="10"/>
  <c r="AI7" i="10"/>
  <c r="AI8" i="10"/>
  <c r="AJ12" i="10"/>
  <c r="AK3" i="15"/>
  <c r="AG27" i="10"/>
  <c r="AG24" i="10"/>
  <c r="AE94" i="10"/>
  <c r="AE13" i="12"/>
  <c r="AE16" i="12" s="1"/>
  <c r="AF9" i="12"/>
  <c r="AF11" i="12"/>
  <c r="AG6" i="12"/>
  <c r="AF12" i="12"/>
  <c r="AF10" i="12"/>
  <c r="AD78" i="10"/>
  <c r="AD73" i="10"/>
  <c r="AD75" i="10"/>
  <c r="AD70" i="10"/>
  <c r="AE74" i="10"/>
  <c r="AE69" i="10"/>
  <c r="AD76" i="10"/>
  <c r="AD71" i="10"/>
  <c r="AD77" i="10"/>
  <c r="AD72" i="10"/>
  <c r="AE22" i="11"/>
  <c r="AB27" i="11"/>
  <c r="AL35" i="13"/>
  <c r="AC99" i="10"/>
  <c r="AC100" i="10" s="1"/>
  <c r="AC29" i="11" s="1"/>
  <c r="AC33" i="10"/>
  <c r="AC96" i="10" s="1"/>
  <c r="AC130" i="10"/>
  <c r="AD31" i="10"/>
  <c r="AG92" i="10"/>
  <c r="AI42" i="10"/>
  <c r="AH27" i="10"/>
  <c r="AH20" i="11" s="1"/>
  <c r="AG85" i="10"/>
  <c r="AF94" i="10"/>
  <c r="AJ40" i="10"/>
  <c r="AJ39" i="10"/>
  <c r="AJ15" i="11"/>
  <c r="AJ37" i="10"/>
  <c r="AJ38" i="10"/>
  <c r="AK2" i="10"/>
  <c r="AJ41" i="10"/>
  <c r="AH54" i="10"/>
  <c r="AH59" i="10"/>
  <c r="AH45" i="10"/>
  <c r="AI44" i="10" s="1"/>
  <c r="AH64" i="10"/>
  <c r="AH61" i="10"/>
  <c r="AH66" i="10"/>
  <c r="AH56" i="10"/>
  <c r="AH49" i="10"/>
  <c r="AI48" i="10" s="1"/>
  <c r="AJ1" i="10"/>
  <c r="AI14" i="11"/>
  <c r="AJ9" i="15"/>
  <c r="AI20" i="10" s="1"/>
  <c r="AH68" i="10"/>
  <c r="AH63" i="10"/>
  <c r="AH58" i="10"/>
  <c r="AH53" i="10"/>
  <c r="AI52" i="10" s="1"/>
  <c r="AH57" i="10"/>
  <c r="AH51" i="10"/>
  <c r="AI50" i="10" s="1"/>
  <c r="AH62" i="10"/>
  <c r="AH67" i="10"/>
  <c r="AH65" i="10"/>
  <c r="AH55" i="10"/>
  <c r="AH47" i="10"/>
  <c r="AI46" i="10" s="1"/>
  <c r="AH60" i="10"/>
  <c r="AH87" i="10" l="1"/>
  <c r="AH80" i="10"/>
  <c r="AH84" i="10"/>
  <c r="AH91" i="10"/>
  <c r="AH90" i="10"/>
  <c r="AH83" i="10"/>
  <c r="AH82" i="10"/>
  <c r="AH89" i="10"/>
  <c r="AH88" i="10"/>
  <c r="AH81" i="10"/>
  <c r="AG20" i="11"/>
  <c r="AG26" i="11"/>
  <c r="AF98" i="10"/>
  <c r="AD24" i="11"/>
  <c r="AA96" i="10"/>
  <c r="O40" i="11"/>
  <c r="O43" i="11"/>
  <c r="AI10" i="10"/>
  <c r="AF14" i="10"/>
  <c r="P106" i="10"/>
  <c r="Q102" i="10"/>
  <c r="P33" i="11"/>
  <c r="P108" i="10"/>
  <c r="AA27" i="11"/>
  <c r="AA100" i="10"/>
  <c r="AA29" i="11" s="1"/>
  <c r="AF69" i="10"/>
  <c r="AF74" i="10"/>
  <c r="AG29" i="10"/>
  <c r="AJ9" i="10"/>
  <c r="AJ6" i="10"/>
  <c r="AJ7" i="10"/>
  <c r="AJ8" i="10"/>
  <c r="AL3" i="15"/>
  <c r="AK12" i="10"/>
  <c r="AG94" i="10"/>
  <c r="AG19" i="11"/>
  <c r="AK9" i="15"/>
  <c r="AJ20" i="10" s="1"/>
  <c r="AF13" i="12"/>
  <c r="AF16" i="12" s="1"/>
  <c r="AH6" i="12"/>
  <c r="AG9" i="12"/>
  <c r="AG11" i="12"/>
  <c r="AG12" i="12"/>
  <c r="AG10" i="12"/>
  <c r="AE77" i="10"/>
  <c r="AE72" i="10"/>
  <c r="AE75" i="10"/>
  <c r="AE70" i="10"/>
  <c r="AE71" i="10"/>
  <c r="AE76" i="10"/>
  <c r="AE78" i="10"/>
  <c r="AE73" i="10"/>
  <c r="AF22" i="11"/>
  <c r="AC27" i="11"/>
  <c r="AI31" i="10"/>
  <c r="AD130" i="10"/>
  <c r="AK31" i="10"/>
  <c r="AH131" i="10"/>
  <c r="AD33" i="10"/>
  <c r="AD99" i="10"/>
  <c r="AE31" i="10"/>
  <c r="AH24" i="10"/>
  <c r="AK37" i="10"/>
  <c r="AK41" i="10"/>
  <c r="AK38" i="10"/>
  <c r="AK40" i="10"/>
  <c r="AL2" i="10"/>
  <c r="AK15" i="11"/>
  <c r="AK39" i="10"/>
  <c r="AJ42" i="10"/>
  <c r="AI25" i="11"/>
  <c r="AI51" i="10"/>
  <c r="AJ50" i="10" s="1"/>
  <c r="AI67" i="10"/>
  <c r="AI62" i="10"/>
  <c r="AI57" i="10"/>
  <c r="AI47" i="10"/>
  <c r="AJ46" i="10" s="1"/>
  <c r="AI65" i="10"/>
  <c r="AI60" i="10"/>
  <c r="AI55" i="10"/>
  <c r="AI61" i="10"/>
  <c r="AI49" i="10"/>
  <c r="AJ48" i="10" s="1"/>
  <c r="AI56" i="10"/>
  <c r="AI66" i="10"/>
  <c r="AI59" i="10"/>
  <c r="AI54" i="10"/>
  <c r="AI64" i="10"/>
  <c r="AI45" i="10"/>
  <c r="AJ44" i="10" s="1"/>
  <c r="AI58" i="10"/>
  <c r="AI68" i="10"/>
  <c r="AI53" i="10"/>
  <c r="AJ52" i="10" s="1"/>
  <c r="AI63" i="10"/>
  <c r="AH92" i="10"/>
  <c r="AH85" i="10"/>
  <c r="AK1" i="10"/>
  <c r="AJ14" i="11"/>
  <c r="AH31" i="10"/>
  <c r="AI80" i="10" l="1"/>
  <c r="AI87" i="10"/>
  <c r="AI91" i="10"/>
  <c r="AI84" i="10"/>
  <c r="AI83" i="10"/>
  <c r="AI90" i="10"/>
  <c r="AI82" i="10"/>
  <c r="AI89" i="10"/>
  <c r="AI81" i="10"/>
  <c r="AI88" i="10"/>
  <c r="AJ25" i="11"/>
  <c r="AG22" i="11"/>
  <c r="AE33" i="10"/>
  <c r="AD96" i="10"/>
  <c r="AD100" i="10"/>
  <c r="AD29" i="11" s="1"/>
  <c r="AJ10" i="10"/>
  <c r="AG14" i="10"/>
  <c r="P118" i="10"/>
  <c r="P46" i="11" s="1"/>
  <c r="P115" i="10"/>
  <c r="P37" i="11"/>
  <c r="P111" i="10"/>
  <c r="Q31" i="11"/>
  <c r="Q104" i="10"/>
  <c r="P35" i="11"/>
  <c r="P134" i="10"/>
  <c r="AG69" i="10"/>
  <c r="AG74" i="10"/>
  <c r="AH19" i="11"/>
  <c r="AH29" i="10"/>
  <c r="AK9" i="10"/>
  <c r="AK6" i="10"/>
  <c r="AK7" i="10"/>
  <c r="AK8" i="10"/>
  <c r="AM3" i="15"/>
  <c r="AL12" i="10"/>
  <c r="AG98" i="10"/>
  <c r="AK24" i="11"/>
  <c r="AG13" i="12"/>
  <c r="AG16" i="12" s="1"/>
  <c r="B16" i="12" s="1"/>
  <c r="AH9" i="12"/>
  <c r="AH11" i="12"/>
  <c r="AI6" i="12"/>
  <c r="AH10" i="12"/>
  <c r="AH12" i="12"/>
  <c r="AL9" i="15"/>
  <c r="AK20" i="10" s="1"/>
  <c r="AF73" i="10"/>
  <c r="AF78" i="10"/>
  <c r="AF72" i="10"/>
  <c r="AF77" i="10"/>
  <c r="AF71" i="10"/>
  <c r="AF76" i="10"/>
  <c r="AF70" i="10"/>
  <c r="AF75" i="10"/>
  <c r="AG31" i="10"/>
  <c r="AG33" i="10" s="1"/>
  <c r="AG96" i="10" s="1"/>
  <c r="AJ31" i="10"/>
  <c r="AD27" i="11"/>
  <c r="AI24" i="11"/>
  <c r="AI130" i="10"/>
  <c r="AE24" i="11"/>
  <c r="AE99" i="10"/>
  <c r="AE130" i="10"/>
  <c r="AH24" i="11"/>
  <c r="AH130" i="10"/>
  <c r="AH94" i="10"/>
  <c r="AL40" i="10"/>
  <c r="AL15" i="11"/>
  <c r="AL37" i="10"/>
  <c r="AL39" i="10"/>
  <c r="AL41" i="10"/>
  <c r="AM2" i="10"/>
  <c r="AL38" i="10"/>
  <c r="AK42" i="10"/>
  <c r="AJ63" i="10"/>
  <c r="AJ53" i="10"/>
  <c r="AK52" i="10" s="1"/>
  <c r="AJ68" i="10"/>
  <c r="AJ58" i="10"/>
  <c r="AJ56" i="10"/>
  <c r="AJ61" i="10"/>
  <c r="AJ49" i="10"/>
  <c r="AK48" i="10" s="1"/>
  <c r="AJ66" i="10"/>
  <c r="AJ45" i="10"/>
  <c r="AK44" i="10" s="1"/>
  <c r="AJ59" i="10"/>
  <c r="AJ64" i="10"/>
  <c r="AJ54" i="10"/>
  <c r="AH26" i="11"/>
  <c r="AH99" i="10"/>
  <c r="AH27" i="11" s="1"/>
  <c r="AJ57" i="10"/>
  <c r="AJ51" i="10"/>
  <c r="AK50" i="10" s="1"/>
  <c r="AJ62" i="10"/>
  <c r="AJ67" i="10"/>
  <c r="AI131" i="10"/>
  <c r="AI24" i="10"/>
  <c r="AI27" i="10"/>
  <c r="AJ60" i="10"/>
  <c r="AJ55" i="10"/>
  <c r="AJ65" i="10"/>
  <c r="AJ47" i="10"/>
  <c r="AK46" i="10" s="1"/>
  <c r="AL1" i="10"/>
  <c r="AK14" i="11"/>
  <c r="AI85" i="10"/>
  <c r="AI92" i="10"/>
  <c r="AF31" i="10"/>
  <c r="E31" i="10" s="1"/>
  <c r="AJ80" i="10" l="1"/>
  <c r="AJ87" i="10"/>
  <c r="AJ84" i="10"/>
  <c r="AJ91" i="10"/>
  <c r="AJ90" i="10"/>
  <c r="AJ83" i="10"/>
  <c r="AJ89" i="10"/>
  <c r="AJ82" i="10"/>
  <c r="AJ81" i="10"/>
  <c r="AJ88" i="10"/>
  <c r="AE96" i="10"/>
  <c r="AK25" i="11"/>
  <c r="AH22" i="11"/>
  <c r="AE100" i="10"/>
  <c r="AE29" i="11" s="1"/>
  <c r="P40" i="11"/>
  <c r="P43" i="11"/>
  <c r="AK10" i="10"/>
  <c r="AH14" i="10"/>
  <c r="Q106" i="10"/>
  <c r="R102" i="10"/>
  <c r="Q33" i="11"/>
  <c r="Q108" i="10"/>
  <c r="AG70" i="10"/>
  <c r="AG75" i="10"/>
  <c r="AH74" i="10"/>
  <c r="AH69" i="10"/>
  <c r="AI29" i="10"/>
  <c r="AL9" i="10"/>
  <c r="AL6" i="10"/>
  <c r="AL7" i="10"/>
  <c r="AL8" i="10"/>
  <c r="AN3" i="15"/>
  <c r="AM12" i="10"/>
  <c r="E24" i="11"/>
  <c r="AH13" i="12"/>
  <c r="AH16" i="12" s="1"/>
  <c r="AM9" i="15"/>
  <c r="AL20" i="10" s="1"/>
  <c r="AI9" i="12"/>
  <c r="AI11" i="12"/>
  <c r="AJ6" i="12"/>
  <c r="AI12" i="12"/>
  <c r="AI10" i="12"/>
  <c r="AG73" i="10"/>
  <c r="AG78" i="10"/>
  <c r="AG72" i="10"/>
  <c r="AG77" i="10"/>
  <c r="AG71" i="10"/>
  <c r="AG76" i="10"/>
  <c r="AI20" i="11"/>
  <c r="AJ24" i="11"/>
  <c r="AJ130" i="10"/>
  <c r="AG24" i="11"/>
  <c r="AG99" i="10"/>
  <c r="AG27" i="11" s="1"/>
  <c r="AG130" i="10"/>
  <c r="AE27" i="11"/>
  <c r="AH33" i="10"/>
  <c r="AH96" i="10" s="1"/>
  <c r="AH98" i="10"/>
  <c r="AM15" i="11"/>
  <c r="AM37" i="10"/>
  <c r="AM40" i="10"/>
  <c r="AM41" i="10"/>
  <c r="AM39" i="10"/>
  <c r="AM38" i="10"/>
  <c r="AN2" i="10"/>
  <c r="AO2" i="10" s="1"/>
  <c r="AL42" i="10"/>
  <c r="AK45" i="10"/>
  <c r="AL44" i="10" s="1"/>
  <c r="AK64" i="10"/>
  <c r="AK59" i="10"/>
  <c r="AK54" i="10"/>
  <c r="AK56" i="10"/>
  <c r="AK66" i="10"/>
  <c r="AK49" i="10"/>
  <c r="AL48" i="10" s="1"/>
  <c r="AK61" i="10"/>
  <c r="AJ85" i="10"/>
  <c r="AI26" i="11"/>
  <c r="AI99" i="10"/>
  <c r="AI27" i="11" s="1"/>
  <c r="AJ24" i="10"/>
  <c r="AJ131" i="10"/>
  <c r="E131" i="10" s="1"/>
  <c r="AJ27" i="10"/>
  <c r="AK57" i="10"/>
  <c r="AK51" i="10"/>
  <c r="AL50" i="10" s="1"/>
  <c r="AK62" i="10"/>
  <c r="AK67" i="10"/>
  <c r="AI19" i="11"/>
  <c r="AK63" i="10"/>
  <c r="AK53" i="10"/>
  <c r="AL52" i="10" s="1"/>
  <c r="AK58" i="10"/>
  <c r="AK68" i="10"/>
  <c r="AI94" i="10"/>
  <c r="AL14" i="11"/>
  <c r="AM1" i="10"/>
  <c r="AJ92" i="10"/>
  <c r="AK65" i="10"/>
  <c r="AK60" i="10"/>
  <c r="AK47" i="10"/>
  <c r="AL46" i="10" s="1"/>
  <c r="AK55" i="10"/>
  <c r="AF99" i="10"/>
  <c r="AF24" i="11"/>
  <c r="AF130" i="10"/>
  <c r="AF33" i="10"/>
  <c r="AK80" i="10" l="1"/>
  <c r="AK87" i="10"/>
  <c r="AK84" i="10"/>
  <c r="AK91" i="10"/>
  <c r="AK90" i="10"/>
  <c r="AK83" i="10"/>
  <c r="AK89" i="10"/>
  <c r="AK82" i="10"/>
  <c r="AK81" i="10"/>
  <c r="AK88" i="10"/>
  <c r="AJ20" i="11"/>
  <c r="AL25" i="11"/>
  <c r="AH100" i="10"/>
  <c r="AH29" i="11" s="1"/>
  <c r="AO15" i="11"/>
  <c r="AP2" i="10"/>
  <c r="AL10" i="10"/>
  <c r="AL14" i="10"/>
  <c r="AI14" i="10"/>
  <c r="Q118" i="10"/>
  <c r="Q46" i="11" s="1"/>
  <c r="Q115" i="10"/>
  <c r="Q111" i="10"/>
  <c r="Q37" i="11"/>
  <c r="R104" i="10"/>
  <c r="R31" i="11"/>
  <c r="Q134" i="10"/>
  <c r="Q35" i="11"/>
  <c r="AH71" i="10"/>
  <c r="AH76" i="10"/>
  <c r="AI74" i="10"/>
  <c r="AI69" i="10"/>
  <c r="AH70" i="10"/>
  <c r="AH75" i="10"/>
  <c r="AJ29" i="10"/>
  <c r="AM9" i="10"/>
  <c r="AM6" i="10"/>
  <c r="AM7" i="10"/>
  <c r="AM8" i="10"/>
  <c r="AO3" i="15"/>
  <c r="AP3" i="15" s="1"/>
  <c r="AN12" i="10"/>
  <c r="AI13" i="12"/>
  <c r="AI16" i="12" s="1"/>
  <c r="AO39" i="10"/>
  <c r="AO37" i="10"/>
  <c r="AO41" i="10"/>
  <c r="AO40" i="10"/>
  <c r="AO38" i="10"/>
  <c r="AJ9" i="12"/>
  <c r="AJ11" i="12"/>
  <c r="AJ10" i="12"/>
  <c r="AJ12" i="12"/>
  <c r="AK6" i="12"/>
  <c r="AN9" i="15"/>
  <c r="AM20" i="10" s="1"/>
  <c r="AH73" i="10"/>
  <c r="AH78" i="10"/>
  <c r="AH72" i="10"/>
  <c r="AH77" i="10"/>
  <c r="AG100" i="10"/>
  <c r="AG29" i="11" s="1"/>
  <c r="E130" i="10"/>
  <c r="E132" i="10" s="1"/>
  <c r="AN38" i="10"/>
  <c r="AN15" i="11"/>
  <c r="AN40" i="10"/>
  <c r="AN41" i="10"/>
  <c r="AN37" i="10"/>
  <c r="AN39" i="10"/>
  <c r="AM42" i="10"/>
  <c r="AL63" i="10"/>
  <c r="AL58" i="10"/>
  <c r="AL68" i="10"/>
  <c r="AL53" i="10"/>
  <c r="AM52" i="10" s="1"/>
  <c r="AL60" i="10"/>
  <c r="AL65" i="10"/>
  <c r="AL47" i="10"/>
  <c r="AM46" i="10" s="1"/>
  <c r="AL55" i="10"/>
  <c r="AL57" i="10"/>
  <c r="AL62" i="10"/>
  <c r="AL67" i="10"/>
  <c r="AL51" i="10"/>
  <c r="AM50" i="10" s="1"/>
  <c r="AL61" i="10"/>
  <c r="AL66" i="10"/>
  <c r="AL49" i="10"/>
  <c r="AM48" i="10" s="1"/>
  <c r="AL56" i="10"/>
  <c r="AI22" i="11"/>
  <c r="AI98" i="10"/>
  <c r="AI33" i="10"/>
  <c r="AK85" i="10"/>
  <c r="AL45" i="10"/>
  <c r="AM44" i="10" s="1"/>
  <c r="AL64" i="10"/>
  <c r="AL54" i="10"/>
  <c r="AL59" i="10"/>
  <c r="AJ26" i="11"/>
  <c r="AJ99" i="10"/>
  <c r="AJ94" i="10"/>
  <c r="AK92" i="10"/>
  <c r="AK27" i="10"/>
  <c r="AK24" i="10"/>
  <c r="AJ19" i="11"/>
  <c r="AN1" i="10"/>
  <c r="AM14" i="11"/>
  <c r="AF96" i="10"/>
  <c r="AF27" i="11"/>
  <c r="AF100" i="10"/>
  <c r="AF29" i="11" s="1"/>
  <c r="AL87" i="10" l="1"/>
  <c r="AL80" i="10"/>
  <c r="AL84" i="10"/>
  <c r="AL91" i="10"/>
  <c r="AL90" i="10"/>
  <c r="AL83" i="10"/>
  <c r="AL82" i="10"/>
  <c r="AL89" i="10"/>
  <c r="AL81" i="10"/>
  <c r="AL88" i="10"/>
  <c r="AK20" i="11"/>
  <c r="AQ3" i="15"/>
  <c r="AP12" i="10"/>
  <c r="AM25" i="11"/>
  <c r="AQ2" i="10"/>
  <c r="AP15" i="11"/>
  <c r="AP37" i="10"/>
  <c r="AP38" i="10"/>
  <c r="AP39" i="10"/>
  <c r="AP40" i="10"/>
  <c r="AP41" i="10"/>
  <c r="AI96" i="10"/>
  <c r="AJ27" i="11"/>
  <c r="AI100" i="10"/>
  <c r="AI29" i="11" s="1"/>
  <c r="Q40" i="11"/>
  <c r="Q43" i="11"/>
  <c r="AM10" i="10"/>
  <c r="AM14" i="10"/>
  <c r="AJ14" i="10"/>
  <c r="R106" i="10"/>
  <c r="R33" i="11"/>
  <c r="S102" i="10"/>
  <c r="R108" i="10"/>
  <c r="AI72" i="10"/>
  <c r="AI77" i="10"/>
  <c r="AI70" i="10"/>
  <c r="AI75" i="10"/>
  <c r="AJ74" i="10"/>
  <c r="AJ69" i="10"/>
  <c r="AI71" i="10"/>
  <c r="AI76" i="10"/>
  <c r="AK29" i="10"/>
  <c r="AO1" i="10"/>
  <c r="AP1" i="10" s="1"/>
  <c r="AN9" i="10"/>
  <c r="AN6" i="10"/>
  <c r="AN7" i="10"/>
  <c r="AN8" i="10"/>
  <c r="AO12" i="10"/>
  <c r="AK14" i="10" s="1"/>
  <c r="AO9" i="15"/>
  <c r="AO20" i="10"/>
  <c r="AO42" i="10"/>
  <c r="AL6" i="12"/>
  <c r="AK9" i="12"/>
  <c r="AK11" i="12"/>
  <c r="AK12" i="12"/>
  <c r="AK10" i="12"/>
  <c r="AJ13" i="12"/>
  <c r="AJ16" i="12" s="1"/>
  <c r="AI78" i="10"/>
  <c r="AI73" i="10"/>
  <c r="AL85" i="10"/>
  <c r="AK94" i="10"/>
  <c r="AN42" i="10"/>
  <c r="AM51" i="10"/>
  <c r="AN50" i="10" s="1"/>
  <c r="AM67" i="10"/>
  <c r="AM57" i="10"/>
  <c r="AM62" i="10"/>
  <c r="AK19" i="11"/>
  <c r="AM68" i="10"/>
  <c r="AM58" i="10"/>
  <c r="AM63" i="10"/>
  <c r="AM53" i="10"/>
  <c r="AN52" i="10" s="1"/>
  <c r="AM64" i="10"/>
  <c r="AM54" i="10"/>
  <c r="AM59" i="10"/>
  <c r="AM45" i="10"/>
  <c r="AN44" i="10" s="1"/>
  <c r="AM60" i="10"/>
  <c r="AM65" i="10"/>
  <c r="AM47" i="10"/>
  <c r="AN46" i="10" s="1"/>
  <c r="AM55" i="10"/>
  <c r="AL27" i="10"/>
  <c r="AL24" i="10"/>
  <c r="AN14" i="11"/>
  <c r="AM49" i="10"/>
  <c r="AN48" i="10" s="1"/>
  <c r="AM66" i="10"/>
  <c r="AM56" i="10"/>
  <c r="AM61" i="10"/>
  <c r="AJ22" i="11"/>
  <c r="AJ98" i="10"/>
  <c r="AJ33" i="10"/>
  <c r="AK26" i="11"/>
  <c r="AK99" i="10"/>
  <c r="AL92" i="10"/>
  <c r="AM87" i="10" l="1"/>
  <c r="AM80" i="10"/>
  <c r="AM91" i="10"/>
  <c r="AM84" i="10"/>
  <c r="AM90" i="10"/>
  <c r="AM83" i="10"/>
  <c r="AM89" i="10"/>
  <c r="AM82" i="10"/>
  <c r="AM81" i="10"/>
  <c r="AM88" i="10"/>
  <c r="AL20" i="11"/>
  <c r="AN20" i="10"/>
  <c r="AP9" i="15"/>
  <c r="AP20" i="10"/>
  <c r="AR3" i="15"/>
  <c r="AQ12" i="10"/>
  <c r="AP14" i="10" s="1"/>
  <c r="AN25" i="11"/>
  <c r="AQ1" i="10"/>
  <c r="AP14" i="11"/>
  <c r="AP8" i="10"/>
  <c r="AP9" i="10"/>
  <c r="AP7" i="10"/>
  <c r="AP6" i="10"/>
  <c r="AP10" i="10" s="1"/>
  <c r="AP42" i="10"/>
  <c r="AR2" i="10"/>
  <c r="AS2" i="10" s="1"/>
  <c r="AQ15" i="11"/>
  <c r="AQ37" i="10"/>
  <c r="AQ38" i="10"/>
  <c r="AQ39" i="10"/>
  <c r="AQ40" i="10"/>
  <c r="AQ41" i="10"/>
  <c r="AJ96" i="10"/>
  <c r="AK27" i="11"/>
  <c r="AJ100" i="10"/>
  <c r="AJ29" i="11" s="1"/>
  <c r="AN10" i="10"/>
  <c r="R118" i="10"/>
  <c r="R46" i="11" s="1"/>
  <c r="R37" i="11"/>
  <c r="R115" i="10"/>
  <c r="R111" i="10"/>
  <c r="S31" i="11"/>
  <c r="S104" i="10"/>
  <c r="R35" i="11"/>
  <c r="R134" i="10"/>
  <c r="AK69" i="10"/>
  <c r="AK74" i="10"/>
  <c r="AJ73" i="10"/>
  <c r="AJ78" i="10"/>
  <c r="AJ71" i="10"/>
  <c r="AJ76" i="10"/>
  <c r="AJ75" i="10"/>
  <c r="AJ70" i="10"/>
  <c r="AJ72" i="10"/>
  <c r="AJ77" i="10"/>
  <c r="AL29" i="10"/>
  <c r="AO14" i="11"/>
  <c r="AO6" i="10"/>
  <c r="AO9" i="10"/>
  <c r="AO7" i="10"/>
  <c r="AO8" i="10"/>
  <c r="AN14" i="10"/>
  <c r="AO14" i="10"/>
  <c r="AL94" i="10"/>
  <c r="AO25" i="11"/>
  <c r="AK13" i="12"/>
  <c r="AK16" i="12" s="1"/>
  <c r="AL11" i="12"/>
  <c r="AL10" i="12"/>
  <c r="AL9" i="12"/>
  <c r="AM6" i="12"/>
  <c r="AL12" i="12"/>
  <c r="AN47" i="10"/>
  <c r="AO46" i="10" s="1"/>
  <c r="AN55" i="10"/>
  <c r="AN65" i="10"/>
  <c r="AN60" i="10"/>
  <c r="AM85" i="10"/>
  <c r="AL26" i="11"/>
  <c r="AL99" i="10"/>
  <c r="AN57" i="10"/>
  <c r="AN67" i="10"/>
  <c r="AN62" i="10"/>
  <c r="AN51" i="10"/>
  <c r="AO50" i="10" s="1"/>
  <c r="AM27" i="10"/>
  <c r="AM24" i="10"/>
  <c r="AK33" i="10"/>
  <c r="AK22" i="11"/>
  <c r="AK98" i="10"/>
  <c r="AN61" i="10"/>
  <c r="AN56" i="10"/>
  <c r="AN49" i="10"/>
  <c r="AO48" i="10" s="1"/>
  <c r="AN66" i="10"/>
  <c r="AN58" i="10"/>
  <c r="AN68" i="10"/>
  <c r="AN53" i="10"/>
  <c r="AO52" i="10" s="1"/>
  <c r="AN63" i="10"/>
  <c r="AL19" i="11"/>
  <c r="AN74" i="10"/>
  <c r="AN59" i="10"/>
  <c r="AN64" i="10"/>
  <c r="AN45" i="10"/>
  <c r="AO44" i="10" s="1"/>
  <c r="AN54" i="10"/>
  <c r="AM92" i="10"/>
  <c r="AL69" i="10" l="1"/>
  <c r="AL74" i="10"/>
  <c r="AN80" i="10"/>
  <c r="AN87" i="10"/>
  <c r="AK73" i="10"/>
  <c r="AK78" i="10"/>
  <c r="AN91" i="10"/>
  <c r="AN84" i="10"/>
  <c r="AN90" i="10"/>
  <c r="AN83" i="10"/>
  <c r="AN82" i="10"/>
  <c r="AN89" i="10"/>
  <c r="AN88" i="10"/>
  <c r="AN81" i="10"/>
  <c r="AS37" i="10"/>
  <c r="AS38" i="10"/>
  <c r="AS39" i="10"/>
  <c r="AS40" i="10"/>
  <c r="AS41" i="10"/>
  <c r="AM20" i="11"/>
  <c r="AS3" i="15"/>
  <c r="AS12" i="10" s="1"/>
  <c r="AR12" i="10"/>
  <c r="AQ9" i="15"/>
  <c r="AQ20" i="10"/>
  <c r="AQ42" i="10"/>
  <c r="AR15" i="11"/>
  <c r="AR37" i="10"/>
  <c r="AR38" i="10"/>
  <c r="AR39" i="10"/>
  <c r="AR40" i="10"/>
  <c r="AR41" i="10"/>
  <c r="AP25" i="11"/>
  <c r="AP24" i="10"/>
  <c r="AP27" i="10"/>
  <c r="AP20" i="11" s="1"/>
  <c r="AR1" i="10"/>
  <c r="AS1" i="10" s="1"/>
  <c r="AQ14" i="11"/>
  <c r="AQ8" i="10"/>
  <c r="AQ9" i="10"/>
  <c r="AQ7" i="10"/>
  <c r="AQ6" i="10"/>
  <c r="AQ10" i="10" s="1"/>
  <c r="AK96" i="10"/>
  <c r="AL27" i="11"/>
  <c r="AK100" i="10"/>
  <c r="AK29" i="11" s="1"/>
  <c r="R40" i="11"/>
  <c r="R43" i="11"/>
  <c r="AO10" i="10"/>
  <c r="S33" i="11"/>
  <c r="S106" i="10"/>
  <c r="T102" i="10"/>
  <c r="S108" i="10"/>
  <c r="AK72" i="10"/>
  <c r="AK77" i="10"/>
  <c r="AK71" i="10"/>
  <c r="AK76" i="10"/>
  <c r="AK70" i="10"/>
  <c r="AK75" i="10"/>
  <c r="AM29" i="10"/>
  <c r="AO27" i="10"/>
  <c r="AO20" i="11" s="1"/>
  <c r="AO56" i="10"/>
  <c r="AO66" i="10"/>
  <c r="AO49" i="10"/>
  <c r="AP48" i="10" s="1"/>
  <c r="AO61" i="10"/>
  <c r="AO68" i="10"/>
  <c r="AO53" i="10"/>
  <c r="AP52" i="10" s="1"/>
  <c r="AO58" i="10"/>
  <c r="AO63" i="10"/>
  <c r="AO60" i="10"/>
  <c r="AO65" i="10"/>
  <c r="AO75" i="10"/>
  <c r="AO47" i="10"/>
  <c r="AP46" i="10" s="1"/>
  <c r="AO55" i="10"/>
  <c r="AO64" i="10"/>
  <c r="AO74" i="10"/>
  <c r="AO54" i="10"/>
  <c r="AO59" i="10"/>
  <c r="AO45" i="10"/>
  <c r="AP44" i="10" s="1"/>
  <c r="AO67" i="10"/>
  <c r="AO57" i="10"/>
  <c r="AO62" i="10"/>
  <c r="AO51" i="10"/>
  <c r="AP50" i="10" s="1"/>
  <c r="AL13" i="12"/>
  <c r="AL16" i="12" s="1"/>
  <c r="AN6" i="12"/>
  <c r="AO6" i="12" s="1"/>
  <c r="AM11" i="12"/>
  <c r="AM10" i="12"/>
  <c r="AM9" i="12"/>
  <c r="AM12" i="12"/>
  <c r="AN92" i="10"/>
  <c r="AN85" i="10"/>
  <c r="AM19" i="11"/>
  <c r="AL22" i="11"/>
  <c r="AL33" i="10"/>
  <c r="AL98" i="10"/>
  <c r="AN27" i="10"/>
  <c r="AN24" i="10"/>
  <c r="AM26" i="11"/>
  <c r="AM99" i="10"/>
  <c r="AM94" i="10"/>
  <c r="AO11" i="12" l="1"/>
  <c r="AO12" i="12"/>
  <c r="AP6" i="12"/>
  <c r="AO10" i="12"/>
  <c r="AO9" i="12"/>
  <c r="AO13" i="12" s="1"/>
  <c r="AO16" i="12" s="1"/>
  <c r="AM69" i="10"/>
  <c r="AN69" i="10" s="1"/>
  <c r="AM74" i="10"/>
  <c r="AO87" i="10"/>
  <c r="AO80" i="10"/>
  <c r="AO69" i="10"/>
  <c r="AL73" i="10"/>
  <c r="AM73" i="10" s="1"/>
  <c r="AN73" i="10" s="1"/>
  <c r="AO78" i="10" s="1"/>
  <c r="AL78" i="10"/>
  <c r="AO91" i="10"/>
  <c r="AO84" i="10"/>
  <c r="AO90" i="10"/>
  <c r="AO83" i="10"/>
  <c r="AO89" i="10"/>
  <c r="AO82" i="10"/>
  <c r="AO81" i="10"/>
  <c r="AO88" i="10"/>
  <c r="AS8" i="10"/>
  <c r="AS9" i="10"/>
  <c r="AS7" i="10"/>
  <c r="AS6" i="10"/>
  <c r="AS10" i="10" s="1"/>
  <c r="AQ25" i="11"/>
  <c r="AS42" i="10"/>
  <c r="AN20" i="11"/>
  <c r="AQ14" i="10"/>
  <c r="AR14" i="10"/>
  <c r="AR9" i="15"/>
  <c r="AR20" i="10"/>
  <c r="AQ24" i="10"/>
  <c r="AQ27" i="10"/>
  <c r="AR14" i="11"/>
  <c r="AR8" i="10"/>
  <c r="AR9" i="10"/>
  <c r="AR7" i="10"/>
  <c r="AR6" i="10"/>
  <c r="AR10" i="10" s="1"/>
  <c r="E10" i="10" s="1"/>
  <c r="AP19" i="11"/>
  <c r="AP29" i="10"/>
  <c r="AR42" i="10"/>
  <c r="E42" i="10" s="1"/>
  <c r="AP51" i="10"/>
  <c r="AQ50" i="10" s="1"/>
  <c r="AP57" i="10"/>
  <c r="AP62" i="10"/>
  <c r="AP67" i="10"/>
  <c r="AP45" i="10"/>
  <c r="AQ44" i="10" s="1"/>
  <c r="AP54" i="10"/>
  <c r="AP59" i="10"/>
  <c r="AP64" i="10"/>
  <c r="AP74" i="10"/>
  <c r="AP69" i="10"/>
  <c r="AP47" i="10"/>
  <c r="AQ46" i="10" s="1"/>
  <c r="AP55" i="10"/>
  <c r="AP60" i="10"/>
  <c r="AP65" i="10"/>
  <c r="AP75" i="10"/>
  <c r="AP53" i="10"/>
  <c r="AQ52" i="10" s="1"/>
  <c r="AP58" i="10"/>
  <c r="AP63" i="10"/>
  <c r="AP68" i="10"/>
  <c r="AP49" i="10"/>
  <c r="AQ48" i="10" s="1"/>
  <c r="AP56" i="10"/>
  <c r="AP61" i="10"/>
  <c r="AP66" i="10"/>
  <c r="AP76" i="10"/>
  <c r="AN99" i="10"/>
  <c r="AL96" i="10"/>
  <c r="AM27" i="11"/>
  <c r="AL100" i="10"/>
  <c r="AL29" i="11" s="1"/>
  <c r="S118" i="10"/>
  <c r="S46" i="11" s="1"/>
  <c r="S37" i="11"/>
  <c r="S111" i="10"/>
  <c r="S115" i="10"/>
  <c r="T31" i="11"/>
  <c r="T104" i="10"/>
  <c r="S35" i="11"/>
  <c r="S134" i="10"/>
  <c r="AL72" i="10"/>
  <c r="AL77" i="10"/>
  <c r="AL71" i="10"/>
  <c r="AL76" i="10"/>
  <c r="AL70" i="10"/>
  <c r="AL75" i="10"/>
  <c r="AN29" i="10"/>
  <c r="AO24" i="10"/>
  <c r="AO92" i="10"/>
  <c r="AO85" i="10"/>
  <c r="AN26" i="11"/>
  <c r="AM13" i="12"/>
  <c r="AM16" i="12" s="1"/>
  <c r="AN11" i="12"/>
  <c r="AN10" i="12"/>
  <c r="AN9" i="12"/>
  <c r="AN12" i="12"/>
  <c r="AN94" i="10"/>
  <c r="AN27" i="11"/>
  <c r="AN19" i="11"/>
  <c r="AM22" i="11"/>
  <c r="AM33" i="10"/>
  <c r="AM98" i="10"/>
  <c r="AP11" i="12" l="1"/>
  <c r="AP12" i="12"/>
  <c r="AP10" i="12"/>
  <c r="AP9" i="12"/>
  <c r="AP13" i="12" s="1"/>
  <c r="AP16" i="12" s="1"/>
  <c r="AM70" i="10"/>
  <c r="AM75" i="10"/>
  <c r="AM71" i="10"/>
  <c r="AM76" i="10"/>
  <c r="AS9" i="15"/>
  <c r="AS20" i="10"/>
  <c r="AP87" i="10"/>
  <c r="AP80" i="10"/>
  <c r="AM78" i="10"/>
  <c r="AP91" i="10"/>
  <c r="AP84" i="10"/>
  <c r="AP90" i="10"/>
  <c r="AP83" i="10"/>
  <c r="AP89" i="10"/>
  <c r="AP82" i="10"/>
  <c r="AP88" i="10"/>
  <c r="AP81" i="10"/>
  <c r="AS24" i="10"/>
  <c r="AS27" i="10"/>
  <c r="AQ20" i="11"/>
  <c r="AR25" i="11"/>
  <c r="E25" i="11"/>
  <c r="AP22" i="11"/>
  <c r="AP33" i="10"/>
  <c r="AP98" i="10"/>
  <c r="AR24" i="10"/>
  <c r="E24" i="10" s="1"/>
  <c r="E19" i="11" s="1"/>
  <c r="AR27" i="10"/>
  <c r="AQ19" i="11"/>
  <c r="AQ29" i="10"/>
  <c r="AQ49" i="10"/>
  <c r="AR48" i="10" s="1"/>
  <c r="AQ56" i="10"/>
  <c r="AQ61" i="10"/>
  <c r="AQ66" i="10"/>
  <c r="AQ76" i="10"/>
  <c r="AQ53" i="10"/>
  <c r="AR52" i="10" s="1"/>
  <c r="AQ58" i="10"/>
  <c r="AQ63" i="10"/>
  <c r="AQ68" i="10"/>
  <c r="AQ47" i="10"/>
  <c r="AR46" i="10" s="1"/>
  <c r="AQ55" i="10"/>
  <c r="AQ60" i="10"/>
  <c r="AQ65" i="10"/>
  <c r="AQ75" i="10"/>
  <c r="AP92" i="10"/>
  <c r="AP85" i="10"/>
  <c r="AQ45" i="10"/>
  <c r="AR44" i="10" s="1"/>
  <c r="AQ54" i="10"/>
  <c r="AQ59" i="10"/>
  <c r="AQ64" i="10"/>
  <c r="AQ74" i="10"/>
  <c r="AQ51" i="10"/>
  <c r="AR50" i="10" s="1"/>
  <c r="AQ57" i="10"/>
  <c r="AQ62" i="10"/>
  <c r="AQ67" i="10"/>
  <c r="AQ77" i="10"/>
  <c r="AM96" i="10"/>
  <c r="AM100" i="10"/>
  <c r="AM29" i="11" s="1"/>
  <c r="S40" i="11"/>
  <c r="S43" i="11"/>
  <c r="T33" i="11"/>
  <c r="U102" i="10"/>
  <c r="T106" i="10"/>
  <c r="T108" i="10"/>
  <c r="AM72" i="10"/>
  <c r="AM77" i="10"/>
  <c r="AO19" i="11"/>
  <c r="AO29" i="10"/>
  <c r="AO94" i="10"/>
  <c r="AO99" i="10"/>
  <c r="AO26" i="11"/>
  <c r="AN13" i="12"/>
  <c r="AN16" i="12" s="1"/>
  <c r="AN22" i="11"/>
  <c r="AN33" i="10"/>
  <c r="AN98" i="10"/>
  <c r="AN71" i="10" l="1"/>
  <c r="AN76" i="10"/>
  <c r="AN70" i="10"/>
  <c r="AO70" i="10" s="1"/>
  <c r="AP70" i="10" s="1"/>
  <c r="AN75" i="10"/>
  <c r="AN72" i="10"/>
  <c r="AN77" i="10"/>
  <c r="AQ69" i="10"/>
  <c r="AQ87" i="10"/>
  <c r="AQ80" i="10"/>
  <c r="AP94" i="10"/>
  <c r="AN78" i="10"/>
  <c r="AO73" i="10"/>
  <c r="AQ91" i="10"/>
  <c r="AQ84" i="10"/>
  <c r="AQ90" i="10"/>
  <c r="AQ83" i="10"/>
  <c r="AQ89" i="10"/>
  <c r="AQ82" i="10"/>
  <c r="AQ70" i="10"/>
  <c r="AQ88" i="10"/>
  <c r="AQ81" i="10"/>
  <c r="AS29" i="10"/>
  <c r="AR20" i="11"/>
  <c r="E27" i="10"/>
  <c r="E20" i="11" s="1"/>
  <c r="AQ22" i="11"/>
  <c r="AQ33" i="10"/>
  <c r="AQ98" i="10"/>
  <c r="AR19" i="11"/>
  <c r="AR29" i="10"/>
  <c r="E29" i="10" s="1"/>
  <c r="AR51" i="10"/>
  <c r="AS50" i="10" s="1"/>
  <c r="AR57" i="10"/>
  <c r="AR62" i="10"/>
  <c r="AR67" i="10"/>
  <c r="AR77" i="10"/>
  <c r="AQ92" i="10"/>
  <c r="AQ85" i="10"/>
  <c r="AR45" i="10"/>
  <c r="AS44" i="10" s="1"/>
  <c r="AR54" i="10"/>
  <c r="AR59" i="10"/>
  <c r="AR64" i="10"/>
  <c r="AR74" i="10"/>
  <c r="AP96" i="10"/>
  <c r="AP26" i="11"/>
  <c r="AP99" i="10"/>
  <c r="AR47" i="10"/>
  <c r="AS46" i="10" s="1"/>
  <c r="AR55" i="10"/>
  <c r="AR60" i="10"/>
  <c r="AR65" i="10"/>
  <c r="AR75" i="10"/>
  <c r="AR53" i="10"/>
  <c r="AS52" i="10" s="1"/>
  <c r="AR58" i="10"/>
  <c r="AR63" i="10"/>
  <c r="AR68" i="10"/>
  <c r="AR78" i="10"/>
  <c r="AR49" i="10"/>
  <c r="AS48" i="10" s="1"/>
  <c r="AR56" i="10"/>
  <c r="AR61" i="10"/>
  <c r="AR66" i="10"/>
  <c r="AR76" i="10"/>
  <c r="AO22" i="11"/>
  <c r="E22" i="11"/>
  <c r="AN96" i="10"/>
  <c r="T118" i="10"/>
  <c r="T46" i="11" s="1"/>
  <c r="T115" i="10"/>
  <c r="T37" i="11"/>
  <c r="T111" i="10"/>
  <c r="T35" i="11"/>
  <c r="T134" i="10"/>
  <c r="U31" i="11"/>
  <c r="U104" i="10"/>
  <c r="AO98" i="10"/>
  <c r="AO33" i="10"/>
  <c r="AO27" i="11"/>
  <c r="AN100" i="10"/>
  <c r="AN29" i="11" s="1"/>
  <c r="AP73" i="10" l="1"/>
  <c r="AP78" i="10"/>
  <c r="AO72" i="10"/>
  <c r="AO77" i="10"/>
  <c r="AO71" i="10"/>
  <c r="AP71" i="10" s="1"/>
  <c r="AQ71" i="10" s="1"/>
  <c r="AO76" i="10"/>
  <c r="AR69" i="10"/>
  <c r="AR87" i="10"/>
  <c r="AR80" i="10"/>
  <c r="AQ94" i="10"/>
  <c r="AR91" i="10"/>
  <c r="AR84" i="10"/>
  <c r="AR90" i="10"/>
  <c r="AR83" i="10"/>
  <c r="AR71" i="10"/>
  <c r="AR89" i="10"/>
  <c r="AR82" i="10"/>
  <c r="AR70" i="10"/>
  <c r="AR88" i="10"/>
  <c r="AR81" i="10"/>
  <c r="AS33" i="10"/>
  <c r="AS98" i="10"/>
  <c r="AS49" i="10"/>
  <c r="AS56" i="10"/>
  <c r="AS61" i="10"/>
  <c r="AS66" i="10"/>
  <c r="AS76" i="10"/>
  <c r="E76" i="10" s="1"/>
  <c r="AS53" i="10"/>
  <c r="AS58" i="10"/>
  <c r="AS63" i="10"/>
  <c r="AS68" i="10"/>
  <c r="AS78" i="10"/>
  <c r="AS47" i="10"/>
  <c r="AS55" i="10"/>
  <c r="AS60" i="10"/>
  <c r="AS65" i="10"/>
  <c r="AS75" i="10"/>
  <c r="E75" i="10" s="1"/>
  <c r="AS45" i="10"/>
  <c r="AS54" i="10"/>
  <c r="AS59" i="10"/>
  <c r="AS64" i="10"/>
  <c r="AS74" i="10"/>
  <c r="E74" i="10" s="1"/>
  <c r="AS51" i="10"/>
  <c r="AS57" i="10"/>
  <c r="AS62" i="10"/>
  <c r="AS67" i="10"/>
  <c r="AS77" i="10"/>
  <c r="AR22" i="11"/>
  <c r="AR33" i="10"/>
  <c r="E33" i="10" s="1"/>
  <c r="AR98" i="10"/>
  <c r="E98" i="10" s="1"/>
  <c r="AP27" i="11"/>
  <c r="AP100" i="10"/>
  <c r="AP29" i="11" s="1"/>
  <c r="AR92" i="10"/>
  <c r="AR85" i="10"/>
  <c r="AQ96" i="10"/>
  <c r="AQ26" i="11"/>
  <c r="AQ99" i="10"/>
  <c r="AO100" i="10"/>
  <c r="AO29" i="11" s="1"/>
  <c r="T40" i="11"/>
  <c r="T43" i="11"/>
  <c r="U106" i="10"/>
  <c r="U33" i="11"/>
  <c r="V102" i="10"/>
  <c r="U108" i="10"/>
  <c r="AO96" i="10"/>
  <c r="AQ78" i="10" l="1"/>
  <c r="E78" i="10" s="1"/>
  <c r="AQ73" i="10"/>
  <c r="AR73" i="10" s="1"/>
  <c r="AP72" i="10"/>
  <c r="AQ72" i="10" s="1"/>
  <c r="AR72" i="10" s="1"/>
  <c r="AP77" i="10"/>
  <c r="E77" i="10" s="1"/>
  <c r="AS73" i="10"/>
  <c r="AR94" i="10"/>
  <c r="AS69" i="10"/>
  <c r="E64" i="10"/>
  <c r="AS87" i="10"/>
  <c r="E59" i="10"/>
  <c r="AS80" i="10"/>
  <c r="E54" i="10"/>
  <c r="E68" i="10"/>
  <c r="AS91" i="10"/>
  <c r="E63" i="10"/>
  <c r="AS84" i="10"/>
  <c r="E58" i="10"/>
  <c r="AS72" i="10"/>
  <c r="E67" i="10"/>
  <c r="AS90" i="10"/>
  <c r="E62" i="10"/>
  <c r="AS83" i="10"/>
  <c r="E57" i="10"/>
  <c r="AS71" i="10"/>
  <c r="E66" i="10"/>
  <c r="AS89" i="10"/>
  <c r="E61" i="10"/>
  <c r="AS82" i="10"/>
  <c r="E56" i="10"/>
  <c r="AS70" i="10"/>
  <c r="E65" i="10"/>
  <c r="AS88" i="10"/>
  <c r="E60" i="10"/>
  <c r="AS81" i="10"/>
  <c r="E55" i="10"/>
  <c r="AS92" i="10"/>
  <c r="AS85" i="10"/>
  <c r="AQ27" i="11"/>
  <c r="AQ100" i="10"/>
  <c r="AQ29" i="11" s="1"/>
  <c r="AR118" i="10"/>
  <c r="AR46" i="11" s="1"/>
  <c r="AR96" i="10"/>
  <c r="AR26" i="11"/>
  <c r="AR99" i="10"/>
  <c r="U118" i="10"/>
  <c r="U46" i="11" s="1"/>
  <c r="U111" i="10"/>
  <c r="U115" i="10"/>
  <c r="U37" i="11"/>
  <c r="V31" i="11"/>
  <c r="V104" i="10"/>
  <c r="U134" i="10"/>
  <c r="U35" i="11"/>
  <c r="AS94" i="10" l="1"/>
  <c r="E85" i="10"/>
  <c r="AS99" i="10"/>
  <c r="E92" i="10"/>
  <c r="E26" i="11" s="1"/>
  <c r="E94" i="10"/>
  <c r="AS96" i="10"/>
  <c r="E96" i="10" s="1"/>
  <c r="AS118" i="10"/>
  <c r="AR27" i="11"/>
  <c r="AR100" i="10"/>
  <c r="AR29" i="11" s="1"/>
  <c r="U40" i="11"/>
  <c r="U43" i="11"/>
  <c r="W102" i="10"/>
  <c r="V106" i="10"/>
  <c r="V33" i="11"/>
  <c r="V108" i="10"/>
  <c r="AS100" i="10" l="1"/>
  <c r="E99" i="10"/>
  <c r="V118" i="10"/>
  <c r="V46" i="11" s="1"/>
  <c r="V37" i="11"/>
  <c r="V115" i="10"/>
  <c r="V111" i="10"/>
  <c r="V134" i="10"/>
  <c r="V35" i="11"/>
  <c r="W31" i="11"/>
  <c r="W104" i="10"/>
  <c r="E27" i="11" l="1"/>
  <c r="E100" i="10"/>
  <c r="E29" i="11" s="1"/>
  <c r="V40" i="11"/>
  <c r="V43" i="11"/>
  <c r="W33" i="11"/>
  <c r="W106" i="10"/>
  <c r="X102" i="10"/>
  <c r="W108" i="10"/>
  <c r="W118" i="10" l="1"/>
  <c r="W46" i="11" s="1"/>
  <c r="W111" i="10"/>
  <c r="W115" i="10"/>
  <c r="W37" i="11"/>
  <c r="X31" i="11"/>
  <c r="X104" i="10"/>
  <c r="W35" i="11"/>
  <c r="W134" i="10"/>
  <c r="W40" i="11" l="1"/>
  <c r="W43" i="11"/>
  <c r="X33" i="11"/>
  <c r="Y102" i="10"/>
  <c r="X106" i="10"/>
  <c r="X108" i="10"/>
  <c r="X118" i="10" l="1"/>
  <c r="X46" i="11" s="1"/>
  <c r="X111" i="10"/>
  <c r="X37" i="11"/>
  <c r="X115" i="10"/>
  <c r="X35" i="11"/>
  <c r="X134" i="10"/>
  <c r="Y31" i="11"/>
  <c r="Y104" i="10"/>
  <c r="X40" i="11" l="1"/>
  <c r="X43" i="11"/>
  <c r="Y106" i="10"/>
  <c r="Y33" i="11"/>
  <c r="Z102" i="10"/>
  <c r="Y108" i="10"/>
  <c r="Y118" i="10" l="1"/>
  <c r="Y46" i="11" s="1"/>
  <c r="Y111" i="10"/>
  <c r="Y115" i="10"/>
  <c r="Y37" i="11"/>
  <c r="Z31" i="11"/>
  <c r="Z104" i="10"/>
  <c r="Y35" i="11"/>
  <c r="Y134" i="10"/>
  <c r="Y40" i="11" l="1"/>
  <c r="Y43" i="11"/>
  <c r="AA102" i="10"/>
  <c r="Z106" i="10"/>
  <c r="Z33" i="11"/>
  <c r="Z108" i="10"/>
  <c r="Z118" i="10" l="1"/>
  <c r="Z46" i="11" s="1"/>
  <c r="Z115" i="10"/>
  <c r="Z37" i="11"/>
  <c r="Z111" i="10"/>
  <c r="Z134" i="10"/>
  <c r="Z35" i="11"/>
  <c r="AA104" i="10"/>
  <c r="AA31" i="11"/>
  <c r="Z40" i="11" l="1"/>
  <c r="Z43" i="11"/>
  <c r="AB102" i="10"/>
  <c r="AA106" i="10"/>
  <c r="AA33" i="11"/>
  <c r="AA108" i="10" l="1"/>
  <c r="AA134" i="10"/>
  <c r="AA35" i="11"/>
  <c r="AB31" i="11"/>
  <c r="AB104" i="10"/>
  <c r="AB106" i="10" l="1"/>
  <c r="AB33" i="11"/>
  <c r="AC102" i="10"/>
  <c r="AB108" i="10"/>
  <c r="AA118" i="10"/>
  <c r="AA46" i="11" s="1"/>
  <c r="AA115" i="10"/>
  <c r="AA37" i="11"/>
  <c r="AA111" i="10"/>
  <c r="AA40" i="11" l="1"/>
  <c r="AA43" i="11"/>
  <c r="AB118" i="10"/>
  <c r="AB46" i="11" s="1"/>
  <c r="AB37" i="11"/>
  <c r="AB115" i="10"/>
  <c r="AB111" i="10"/>
  <c r="AC104" i="10"/>
  <c r="AC31" i="11"/>
  <c r="AB35" i="11"/>
  <c r="AB134" i="10"/>
  <c r="AB40" i="11" l="1"/>
  <c r="AB43" i="11"/>
  <c r="AC33" i="11"/>
  <c r="AD102" i="10"/>
  <c r="AC106" i="10"/>
  <c r="AC108" i="10"/>
  <c r="AC118" i="10" l="1"/>
  <c r="AC46" i="11" s="1"/>
  <c r="AC37" i="11"/>
  <c r="AC115" i="10"/>
  <c r="AC111" i="10"/>
  <c r="AC35" i="11"/>
  <c r="AC134" i="10"/>
  <c r="AD31" i="11"/>
  <c r="AD104" i="10"/>
  <c r="AC40" i="11" l="1"/>
  <c r="AC43" i="11"/>
  <c r="AD106" i="10"/>
  <c r="AE102" i="10"/>
  <c r="AD33" i="11"/>
  <c r="AD108" i="10"/>
  <c r="AD118" i="10" l="1"/>
  <c r="AD46" i="11" s="1"/>
  <c r="AD115" i="10"/>
  <c r="AD111" i="10"/>
  <c r="AD37" i="11"/>
  <c r="AE31" i="11"/>
  <c r="AE104" i="10"/>
  <c r="AD35" i="11"/>
  <c r="AD134" i="10"/>
  <c r="AD40" i="11" l="1"/>
  <c r="AD43" i="11"/>
  <c r="AE106" i="10"/>
  <c r="AE33" i="11"/>
  <c r="AF102" i="10"/>
  <c r="AE108" i="10"/>
  <c r="AE118" i="10" l="1"/>
  <c r="AE46" i="11" s="1"/>
  <c r="AE115" i="10"/>
  <c r="AE37" i="11"/>
  <c r="AE111" i="10"/>
  <c r="AF31" i="11"/>
  <c r="AF104" i="10"/>
  <c r="AE134" i="10"/>
  <c r="AE35" i="11"/>
  <c r="AE40" i="11" l="1"/>
  <c r="AE43" i="11"/>
  <c r="AF33" i="11"/>
  <c r="AG102" i="10"/>
  <c r="AF106" i="10"/>
  <c r="AF108" i="10"/>
  <c r="AF118" i="10" l="1"/>
  <c r="AF46" i="11" s="1"/>
  <c r="AF37" i="11"/>
  <c r="AF115" i="10"/>
  <c r="AF111" i="10"/>
  <c r="AF35" i="11"/>
  <c r="AF134" i="10"/>
  <c r="AG31" i="11"/>
  <c r="AG104" i="10"/>
  <c r="AF40" i="11" l="1"/>
  <c r="AF43" i="11"/>
  <c r="AH102" i="10"/>
  <c r="AG106" i="10"/>
  <c r="AG33" i="11"/>
  <c r="AG108" i="10"/>
  <c r="AG118" i="10" l="1"/>
  <c r="AG46" i="11" s="1"/>
  <c r="AG37" i="11"/>
  <c r="AG111" i="10"/>
  <c r="AG115" i="10"/>
  <c r="AG35" i="11"/>
  <c r="AG134" i="10"/>
  <c r="AH31" i="11"/>
  <c r="AH104" i="10"/>
  <c r="AG40" i="11" l="1"/>
  <c r="AG43" i="11"/>
  <c r="AH33" i="11"/>
  <c r="AI102" i="10"/>
  <c r="AH106" i="10"/>
  <c r="AH108" i="10"/>
  <c r="AH118" i="10" l="1"/>
  <c r="AH46" i="11" s="1"/>
  <c r="AH111" i="10"/>
  <c r="AH115" i="10"/>
  <c r="AH37" i="11"/>
  <c r="AH35" i="11"/>
  <c r="AH134" i="10"/>
  <c r="AI31" i="11"/>
  <c r="AI104" i="10"/>
  <c r="AH40" i="11" l="1"/>
  <c r="AH43" i="11"/>
  <c r="AI33" i="11"/>
  <c r="AI106" i="10"/>
  <c r="AJ102" i="10"/>
  <c r="AI108" i="10"/>
  <c r="AI118" i="10" l="1"/>
  <c r="AI46" i="11" s="1"/>
  <c r="AI37" i="11"/>
  <c r="AI115" i="10"/>
  <c r="AI111" i="10"/>
  <c r="AJ31" i="11"/>
  <c r="AJ104" i="10"/>
  <c r="AI35" i="11"/>
  <c r="AI134" i="10"/>
  <c r="AI40" i="11" l="1"/>
  <c r="AI43" i="11"/>
  <c r="AJ106" i="10"/>
  <c r="AJ33" i="11"/>
  <c r="AK102" i="10"/>
  <c r="AJ108" i="10"/>
  <c r="AJ118" i="10" l="1"/>
  <c r="AJ46" i="11" s="1"/>
  <c r="AJ115" i="10"/>
  <c r="AJ111" i="10"/>
  <c r="AJ37" i="11"/>
  <c r="AK31" i="11"/>
  <c r="AK104" i="10"/>
  <c r="AJ35" i="11"/>
  <c r="AJ134" i="10"/>
  <c r="E134" i="10" s="1"/>
  <c r="E135" i="10" s="1"/>
  <c r="AJ40" i="11" l="1"/>
  <c r="AJ43" i="11"/>
  <c r="AK33" i="11"/>
  <c r="AK106" i="10"/>
  <c r="AL102" i="10"/>
  <c r="AK108" i="10"/>
  <c r="AK35" i="11" l="1"/>
  <c r="AK118" i="10"/>
  <c r="AK46" i="11" s="1"/>
  <c r="AK37" i="11"/>
  <c r="AK111" i="10"/>
  <c r="AK115" i="10"/>
  <c r="AL31" i="11"/>
  <c r="AL104" i="10"/>
  <c r="AK40" i="11" l="1"/>
  <c r="AK43" i="11"/>
  <c r="AL33" i="11"/>
  <c r="AL106" i="10"/>
  <c r="AM102" i="10"/>
  <c r="AL108" i="10"/>
  <c r="AL35" i="11" l="1"/>
  <c r="AL37" i="11"/>
  <c r="AL118" i="10"/>
  <c r="AL46" i="11" s="1"/>
  <c r="AL115" i="10"/>
  <c r="AL111" i="10"/>
  <c r="AM31" i="11"/>
  <c r="AM104" i="10"/>
  <c r="AL40" i="11" l="1"/>
  <c r="AL43" i="11"/>
  <c r="AM33" i="11"/>
  <c r="AN102" i="10"/>
  <c r="AM106" i="10"/>
  <c r="AM108" i="10"/>
  <c r="AM35" i="11" l="1"/>
  <c r="AM37" i="11"/>
  <c r="AM118" i="10"/>
  <c r="AM46" i="11" s="1"/>
  <c r="AM115" i="10"/>
  <c r="AM111" i="10"/>
  <c r="AN31" i="11"/>
  <c r="AN104" i="10"/>
  <c r="AM40" i="11" l="1"/>
  <c r="AM43" i="11"/>
  <c r="AO102" i="10"/>
  <c r="AN33" i="11"/>
  <c r="AN106" i="10"/>
  <c r="AN108" i="10"/>
  <c r="AN118" i="10" l="1"/>
  <c r="AN46" i="11" s="1"/>
  <c r="AN35" i="11"/>
  <c r="AN37" i="11"/>
  <c r="AN111" i="10"/>
  <c r="AN115" i="10"/>
  <c r="AO31" i="11"/>
  <c r="AO104" i="10"/>
  <c r="AP102" i="10" l="1"/>
  <c r="AP104" i="10"/>
  <c r="AP31" i="11"/>
  <c r="AQ102" i="10"/>
  <c r="AP106" i="10"/>
  <c r="AP35" i="11" s="1"/>
  <c r="AP108" i="10"/>
  <c r="AN43" i="11"/>
  <c r="AN40" i="11"/>
  <c r="AO106" i="10"/>
  <c r="AO33" i="11"/>
  <c r="AO108" i="10"/>
  <c r="AO118" i="10" s="1"/>
  <c r="AO46" i="11" s="1"/>
  <c r="AP37" i="11" l="1"/>
  <c r="AP118" i="10"/>
  <c r="AP46" i="11" s="1"/>
  <c r="AP33" i="11"/>
  <c r="AQ104" i="10"/>
  <c r="AQ31" i="11"/>
  <c r="AP111" i="10"/>
  <c r="AP40" i="11" s="1"/>
  <c r="AP115" i="10"/>
  <c r="AP43" i="11" s="1"/>
  <c r="AR102" i="10"/>
  <c r="AQ106" i="10"/>
  <c r="AQ108" i="10"/>
  <c r="AQ118" i="10" s="1"/>
  <c r="AQ46" i="11" s="1"/>
  <c r="AO35" i="11"/>
  <c r="AO37" i="11"/>
  <c r="AO111" i="10"/>
  <c r="AO115" i="10"/>
  <c r="AQ33" i="11" l="1"/>
  <c r="AQ35" i="11"/>
  <c r="AQ37" i="11"/>
  <c r="AR104" i="10"/>
  <c r="AR31" i="11"/>
  <c r="AQ111" i="10"/>
  <c r="AQ115" i="10"/>
  <c r="AR106" i="10"/>
  <c r="AR108" i="10"/>
  <c r="AO43" i="11"/>
  <c r="AO40" i="11"/>
  <c r="AS102" i="10" l="1"/>
  <c r="AR33" i="11"/>
  <c r="AR35" i="11"/>
  <c r="AR37" i="11"/>
  <c r="AQ40" i="11"/>
  <c r="AQ43" i="11"/>
  <c r="AR111" i="10"/>
  <c r="AR115" i="10"/>
  <c r="AS104" i="10" l="1"/>
  <c r="E102" i="10"/>
  <c r="E31" i="11" s="1"/>
  <c r="AR40" i="11"/>
  <c r="AR43" i="11"/>
  <c r="E104" i="10" l="1"/>
  <c r="E33" i="11" s="1"/>
  <c r="AS106" i="10"/>
  <c r="E106" i="10" s="1"/>
  <c r="E35" i="11" s="1"/>
  <c r="AS108" i="10"/>
  <c r="E108" i="10" l="1"/>
  <c r="AS111" i="10"/>
  <c r="AS115" i="10"/>
  <c r="E115" i="10" s="1"/>
  <c r="E43" i="11" l="1"/>
  <c r="E116" i="10"/>
  <c r="E111" i="10"/>
  <c r="E40" i="11" s="1"/>
  <c r="E112" i="10"/>
  <c r="E119" i="10"/>
  <c r="E37" i="11"/>
  <c r="E47" i="11" l="1"/>
  <c r="D10" i="2"/>
  <c r="E41" i="11"/>
  <c r="D8" i="2"/>
  <c r="E44" i="11"/>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P50-waarde netto elektriciteitsproductie in volgens het windrapport.</t>
        </r>
      </text>
    </comment>
    <comment ref="B23" authorId="0" shapeId="0" xr:uid="{CA605BE4-5006-40EE-BF3A-8F9DB84D1A02}">
      <text>
        <r>
          <rPr>
            <sz val="9"/>
            <color indexed="81"/>
            <rFont val="Tahoma"/>
            <family val="2"/>
          </rPr>
          <t xml:space="preserve">Gelet op de mijlpalen voor oplevering van de het platform van TenneT, bent u verplicht de gehele productie in 2030 op te starten.  
Geef voor 2030 aan welk percentage van de P50-productie u in 2030 verwacht te halen. 
Het restant van de P50-productie wordt automatisch bij 2031 ingevuld, zodat het totaal op 100% uitkomt. 
</t>
        </r>
      </text>
    </comment>
    <comment ref="B25" authorId="0" shapeId="0" xr:uid="{C9D8B76C-3136-4DFC-B71D-025882C37EF8}">
      <text>
        <r>
          <rPr>
            <sz val="9"/>
            <color indexed="81"/>
            <rFont val="Tahoma"/>
            <family val="2"/>
          </rPr>
          <t>Deze waarde wordt overgenomen uit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B0A4849A-147B-4447-8BBA-6CABB96D65BC}">
      <text>
        <r>
          <rPr>
            <sz val="9"/>
            <color indexed="81"/>
            <rFont val="Tahoma"/>
            <family val="2"/>
          </rPr>
          <t xml:space="preserve">Vul per jaar in welk % van de totale investeringskosten u in dat jaar investeert. Bij elkaar moet dit 100% zijn.
Gebruik maximaal 2 cijfers achter de komma.
</t>
        </r>
      </text>
    </comment>
    <comment ref="E65" authorId="0" shapeId="0" xr:uid="{A0F96506-C931-4D7B-AB7D-8400957002D6}">
      <text>
        <r>
          <rPr>
            <sz val="9"/>
            <color indexed="81"/>
            <rFont val="Tahoma"/>
            <family val="2"/>
          </rPr>
          <t>Kies het jaar waarin u start met aflossen van het leendeel. 
Start pas met aflossen als er:  
- voldoende inkomsten zijn 
- en op zijn vroegst het jaar na het investeringsjaar.
Indien u de investering geheel uit eigen middelen financiert dan laat u deze kolom leeg.</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E0327E55-5E72-4092-910D-C1F3A7EE98DF}">
      <text>
        <r>
          <rPr>
            <sz val="9"/>
            <color indexed="81"/>
            <rFont val="Tahoma"/>
            <family val="2"/>
          </rPr>
          <t>Wanneer wordt gestart met aflossen in het jaar direct na de investering, dan wordt hier geen bouwrente ingevuld. Als later wordt gestart met aflossen, dan wordt hier automatisch de bouwrente ingevuld.</t>
        </r>
      </text>
    </comment>
    <comment ref="B66" authorId="0" shapeId="0" xr:uid="{81973BB9-AD22-445B-BEFC-555BE75B497F}">
      <text>
        <r>
          <rPr>
            <sz val="9"/>
            <color indexed="81"/>
            <rFont val="Tahoma"/>
            <family val="2"/>
          </rPr>
          <t>Vul het eerste investeringsjaar in. 
De rest volgt automatisch.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€ 18.352,51 is vastgesteld als vergoeding voor de kosten voor de Site Studies en het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Marel, A.P. van der (Paul)</author>
    <author>Dreef, J. (Jori)</author>
  </authors>
  <commentList>
    <comment ref="F7" authorId="0" shapeId="0" xr:uid="{05CC4D64-B1DD-4360-AA45-327BFD27C17A}">
      <text>
        <r>
          <rPr>
            <sz val="9"/>
            <color indexed="81"/>
            <rFont val="Tahoma"/>
            <family val="2"/>
          </rPr>
          <t xml:space="preserve">Deze waarden vooringevuld overgenomen uit de onderstaande PBL2024
 tabel.
U kunt deze waarden naar eigen inzicht aanpassen.
</t>
        </r>
      </text>
    </comment>
    <comment ref="B12" authorId="0" shapeId="0" xr:uid="{ECD25ACF-B7E9-48B0-98D3-13B663D54F9E}">
      <text>
        <r>
          <rPr>
            <b/>
            <sz val="9"/>
            <color indexed="81"/>
            <rFont val="Tahoma"/>
            <family val="2"/>
          </rPr>
          <t xml:space="preserve">Extra opbrengsten:
</t>
        </r>
        <r>
          <rPr>
            <sz val="9"/>
            <color indexed="81"/>
            <rFont val="Tahoma"/>
            <family val="2"/>
          </rPr>
          <t>Geef hier een kenmerkende naam van de extra opbrengsten/inkomsten. Bijvoorbeeld: Waterstofproductie
Geef, indien nodig, een korte toelichting in het gebied F18:V22</t>
        </r>
        <r>
          <rPr>
            <sz val="9"/>
            <color indexed="81"/>
            <rFont val="Tahoma"/>
            <family val="2"/>
          </rPr>
          <t xml:space="preserve">
</t>
        </r>
      </text>
    </comment>
    <comment ref="J12" authorId="1" shapeId="0" xr:uid="{4D1C285C-D143-44AF-A2DD-E57ECA6722DA}">
      <text>
        <r>
          <rPr>
            <sz val="9"/>
            <color indexed="81"/>
            <rFont val="Tahoma"/>
            <charset val="1"/>
          </rPr>
          <t>Bedrag in 1000€ (k€) per productiejaar vanaf eerst mogelijke exploitatiejaar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C28" authorId="0" shapeId="0" xr:uid="{8B3F3B22-8F0E-4F95-8F04-002EC9A38EC5}">
      <text>
        <r>
          <rPr>
            <b/>
            <sz val="9"/>
            <color indexed="81"/>
            <rFont val="Tahoma"/>
            <family val="2"/>
          </rPr>
          <t xml:space="preserve">Extra inkomsten
</t>
        </r>
        <r>
          <rPr>
            <sz val="9"/>
            <color indexed="81"/>
            <rFont val="Tahoma"/>
            <family val="2"/>
          </rPr>
          <t>zoals ingevoerd in tabblad [MP en GVO]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<sst xmlns="http://schemas.openxmlformats.org/spreadsheetml/2006/main" count="599" uniqueCount="375">
  <si>
    <t>Windenergie Op Zee 
Model Exploitatieberekening</t>
  </si>
  <si>
    <t>Waarvoor?</t>
  </si>
  <si>
    <t xml:space="preserve">U dient bij de vergunningaanvraag een exploitatieberekening aan te leveren, die minimaal bestaat uit:
1 een specificatie van de investeringskosten per component van de productie-installatie
2 een overzicht van alle kosten en opbrengsten van de productie-installatie
3 een berekening van het projectrendement over de looptijd van het project
Met dit door RVO beschikbaar gestelde rekenmodel berekent u het projectrendement, rendement op eigen vermogen en de DSCR. Het geeft inzicht in de financieel economische haalbaarheid van het project. Dit RVO rekenmodel dient u volledig in te vullen en de afdrukken met de  aanvraag mee te sturen als verplichte bijlage. 
Naast het verplichte RVO model mag u ook een berekening volgens uw eigen rekenmodel meesturen met de aanvraag. U dient dan wel uit te leggen hoe u het projectrendement, het rendement op eigen vermogen en de DSCR hebt berekend.  
</t>
  </si>
  <si>
    <t>1 - Invulinstructies</t>
  </si>
  <si>
    <t>Technische invulinstructies</t>
  </si>
  <si>
    <t>Lees eerst alle instructies in dit tabblad, bestaande uit:
1 - Invulinstructies
2 - Beschrijving tabbladen
3 - Toelichting invoer Algemene Parameters
Lees voordat u begint met invullen de Toelichting op de bijlagen(bijlage 3 de Exploitatieberekening) die op de website staat en verzamel alle relevante gegevens.  
U kunt alleen de blauw gekleurde velden invullen in de blauwe tabbladen. Wanneer een veld een gele achtergrond kleur met rode tekst krijgt, zijn ergens onjuiste gegevens of nog niet alle gegevens ingevuld.
De tabbladen voor berekeningen en resultaten zijn wit.</t>
  </si>
  <si>
    <t>Inhoudelijke invulinstructies</t>
  </si>
  <si>
    <t xml:space="preserve">RVO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 u de afwijking toe te lichten en te onderbouwen. </t>
  </si>
  <si>
    <t>Verplichte bijlage</t>
  </si>
  <si>
    <t>Een exploitatieberekening is een verplichte bijlage bij de aanvraag. U dient te voldoen aan deze verplichting door het invullen van het RVO-model en het meesturen van afdrukken van de tabbladen Invoer Parameters, CAPEX, OPEX, MP en GVO, Berekeningen en Resultaten.</t>
  </si>
  <si>
    <t>Vragen</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</si>
  <si>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opening van de tender tot RVO wenden via het e-mailadres: woz@rvo.nl. Ook kunt u via dit e-mailadres een afspraak maken voor een mondelinge toelichting bij het rekenmodel in Zwolle.</t>
  </si>
  <si>
    <t>2 - Beschrijving tabbladen</t>
  </si>
  <si>
    <t>Het rekenmodel kent tabbladen voor invoer van gegevens en tabbladen voor berekeningen en resultaten. Die worden hier stuk voor stuk besproken.</t>
  </si>
  <si>
    <t>Tabblad: Invoer Parameters</t>
  </si>
  <si>
    <t xml:space="preserve">Dit tabblad gebruikt u om alle relevante gegevens en keuzes in te voeren. U moet hierbij denken aan gegevens over: aanvrager, energieproductie, investeringkosten, financieringskeuzes, enz. </t>
  </si>
  <si>
    <t>Tabblad: CAPEX</t>
  </si>
  <si>
    <r>
      <t xml:space="preserve">U vult hier per component de kosten in. U dient de aannemelijkheid van de kosten te onderbouwen vooral wanneer de waardes afwijken van wat in de markt gebruikelijk is.
</t>
    </r>
    <r>
      <rPr>
        <b/>
        <sz val="11"/>
        <color theme="1"/>
        <rFont val="Calibri"/>
        <family val="2"/>
        <scheme val="minor"/>
      </rPr>
      <t>Opmerking:</t>
    </r>
    <r>
      <rPr>
        <sz val="11"/>
        <color theme="1"/>
        <rFont val="Calibri"/>
        <family val="2"/>
        <scheme val="minor"/>
      </rPr>
      <t xml:space="preserve"> Een vaste vooraf ingevulde post zijn de kosten voor het Kavelbesluit (voortvloeiend uit artikel 9, lid 1 van de Regeling). Dit bedrag is niet wijzigbaar. </t>
    </r>
  </si>
  <si>
    <t>Tabblad: OPEX</t>
  </si>
  <si>
    <t xml:space="preserve">Hier vult u per jaar de kosten per operationele kostenpost in.
Opmerking: Er zijn twee verplichte posten: 
- het jaarlijkse bedrag aan financieel bod. U vult in het OPEX tabblad de te betalen bedragen vanaf 2031 in.  
- een reservering voor het financieel bod dat nog betaald moet worden in de periode tussen moment van staking exploitatie en einde vergunningsperiode. U kunt het totaalbedrag dat u in laatstgenoemde periode nog aan financieel bod moet betalen in het OPEX tabblad als reservering opnemen in de exploitatiejaren. 
</t>
  </si>
  <si>
    <t>Tabblad: MP en GVO</t>
  </si>
  <si>
    <r>
      <t xml:space="preserve">Hier vult u de marktprijs van de verkochte MWh's in en de GvO's gedurende de looptijd. U mag de verwachte marktprijs van </t>
    </r>
    <r>
      <rPr>
        <b/>
        <sz val="11"/>
        <color theme="1"/>
        <rFont val="Calibri"/>
        <family val="2"/>
        <scheme val="minor"/>
      </rPr>
      <t>PBL uit de KEV2024</t>
    </r>
    <r>
      <rPr>
        <sz val="11"/>
        <color theme="1"/>
        <rFont val="Calibri"/>
        <family val="2"/>
        <scheme val="minor"/>
      </rPr>
      <t xml:space="preserve">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</si>
  <si>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Tabblad: Berekeningen</t>
  </si>
  <si>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</si>
  <si>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Tabblad: Resultaten</t>
  </si>
  <si>
    <t>Dit tabblad toont alleen de belangrijkste resultaten van de berekening, het is een uittreksel uit het tabblad berekeningen. Het is leesbaar te printen op A3.</t>
  </si>
  <si>
    <t>3- Toelichting tabblad Invoer Parameters</t>
  </si>
  <si>
    <t>Algemene Gegevens.</t>
  </si>
  <si>
    <t>Hier vult u in:
- Projectnaam: een door u zelf gekozen naam voor het project
- Naam aanvrager: naam zoals is ingevuld op het aanvraagformulier</t>
  </si>
  <si>
    <t>Jaargegevens kavel Beta</t>
  </si>
  <si>
    <t>Hier vult u in:
- Geïnstalleerd vermogen windpark: waarde volgens aanvraagformulier en windrapport 
- Netto P50 jaarproductie: waarde in MWh volgens het windrapport en aanvraagformulier
- Laatste jaar elektriciteitsproductie: het laatste jaar dat het windpark elektriciteit produceert</t>
  </si>
  <si>
    <r>
      <rPr>
        <b/>
        <sz val="11"/>
        <color theme="1"/>
        <rFont val="Calibri"/>
        <family val="2"/>
        <scheme val="minor"/>
      </rPr>
      <t>Opstartschema elektriciteitsproductie</t>
    </r>
    <r>
      <rPr>
        <sz val="11"/>
        <color theme="1"/>
        <rFont val="Calibri"/>
        <family val="2"/>
        <scheme val="minor"/>
      </rPr>
      <t>:</t>
    </r>
  </si>
  <si>
    <t>In het rekenmodel geeft u aan hoeveel procent van de jaarproductie (in MWh) u in 2030 verwacht te halen (opstartjaar). Het restant van de P50-productie wordt vervolgens opgestart in 2031. Deze informatie is nodig om te kunnen bepalen hoeveel elektriciteitsproductie u in het eerste jaar verwacht te halen.</t>
  </si>
  <si>
    <r>
      <rPr>
        <b/>
        <sz val="11"/>
        <color theme="1"/>
        <rFont val="Calibri"/>
        <family val="2"/>
        <scheme val="minor"/>
      </rPr>
      <t>Projectfinanciering</t>
    </r>
    <r>
      <rPr>
        <sz val="11"/>
        <color theme="1"/>
        <rFont val="Calibri"/>
        <family val="2"/>
        <scheme val="minor"/>
      </rPr>
      <t>:</t>
    </r>
  </si>
  <si>
    <t xml:space="preserve">U geeft aan welk percentage van de totale investeringskosten wordt gefinancierd uit eigen middelen (EM). U moet hiervoor een percentage kiezen in het bereik van 0 t/m 100%. Het resterende percentage tot 100% wordt met vreemd vermogen gefinancierd en wordt automatisch ingevuld. Voor het leendeel kunt u kiezen uit de aflosvormen lineair of annuïteit. Ook vult u hier de aflosperiode en het rentepercentage voor de lening in. Let op: Indien het project voor 100% met eigen vermogen financiert moet u bij aflosperiode '1' invullen. Dit heeft geen effect op de berekening. </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</si>
  <si>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</si>
  <si>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Investeringsschema:</t>
  </si>
  <si>
    <t xml:space="preserve">U kunt uw investering verdelen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2026 en start met aflossen begin 2027. U bent geen bouwrente verschuldigd.
Voorbeeld 2: u investeert in het jaar 2026 en start met aflossen begin 2028. U bent een jaar bouwrente verschuldigd. 
De financieringslasten dienen uit het bruto resultaat betaald te kunnen worden. Wanneer het bruto resultaat in een jaar niet voldoende is, kiest u een later jaar om te beginnen met het betalen van de financieringslasten. 
In cel B66 vult het eerste jaar dat u investeert in. De opvolgende jaren worden automatisch ingevuld in de cellen eronder. Verder vult u voor elk jaar dat u investeert in:
- het percentage van het totale investeringsbedrag dat u investeert in dit jaar. De percentages bij elkaar opgeteld moet 100% zijn.
- het jaar dat u start met het aflossen van het leendeel. Dit hoeft u alleen in te vullen indien (u een deel van) de investering leent. Dit jaar moet na het investeringsjaar liggen.
- percentage uit de eigen middelen (EM) dat u in dit jaar investeert.  Dit hoeft u alleen in te vullen indien u eigen middelen voor de investering inzet (wordt het gehele bedrag geleend, dan laat u deze kolom leeg). Het is mogelijk hier een percentage te kiezen dat in een negatief leendeel resulteert. In dat geval moet u een kleiner percentage kiezen. De percentages bij elkaar opgeteld moet 100% bedragen. </t>
  </si>
  <si>
    <t>Invoer Parameters</t>
  </si>
  <si>
    <t xml:space="preserve">Invoervelden zijn blauw </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</si>
  <si>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</si>
  <si>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Wanneer een resultaatcel een gele achtergrond met rode waarde krijgt, hebben  een of meer invoervelden onjuiste waarden</t>
  </si>
  <si>
    <t>Belangrijkste resultaten</t>
  </si>
  <si>
    <t>Algemene gegevens</t>
  </si>
  <si>
    <t>Projectnaam</t>
  </si>
  <si>
    <t>Naam aanvragende organisatie</t>
  </si>
  <si>
    <t>Jaarproductie kavel I-A</t>
  </si>
  <si>
    <t>Vergunningsperiode Kavelbesluit</t>
  </si>
  <si>
    <t>Geïnstalleerd vermogen windpark</t>
  </si>
  <si>
    <t>MW</t>
  </si>
  <si>
    <t>afgifte vergunning</t>
  </si>
  <si>
    <t>2025/2026</t>
  </si>
  <si>
    <t xml:space="preserve">   Vergunning wordt eind 2025 of begin 2026 afgegeven. In beide gevallen is het laatste vergunningjaar in feite 2065.</t>
  </si>
  <si>
    <t>Netto P50 jaarproductie</t>
  </si>
  <si>
    <t>MWh</t>
  </si>
  <si>
    <t>Start exploitatie in jaar</t>
  </si>
  <si>
    <t>Verwachte opleverdatum TenneT plaform Nederwiek I-A is 31 maart 2030</t>
  </si>
  <si>
    <t>Netto P50 vollasturen</t>
  </si>
  <si>
    <t>h</t>
  </si>
  <si>
    <t>Looptijd vergunning</t>
  </si>
  <si>
    <t>2065 is het laatste vergunningsjaar</t>
  </si>
  <si>
    <t>Eerste jaar elektriciteitsproductie</t>
  </si>
  <si>
    <t>Uiterste verwijderingsjaar</t>
  </si>
  <si>
    <t>Dit model gaat uit van verwijderingswerkzaamheden in 1 jaar</t>
  </si>
  <si>
    <t>Laatste jaar elektriciteitsproductie</t>
  </si>
  <si>
    <t>Laatst mogelijke productiejaar</t>
  </si>
  <si>
    <t xml:space="preserve"> </t>
  </si>
  <si>
    <t>Opstartschema elektriciteitsproductie</t>
  </si>
  <si>
    <t>Opstartjaar</t>
  </si>
  <si>
    <t>P50-productie opstartjaar [%]</t>
  </si>
  <si>
    <t>in dat jaar producerend [MW]</t>
  </si>
  <si>
    <t>Productie [MWh/jaar]</t>
  </si>
  <si>
    <t>Totale energieproductie</t>
  </si>
  <si>
    <t>Kavel Dummy</t>
  </si>
  <si>
    <t>Investeringskosten</t>
  </si>
  <si>
    <t>TIK</t>
  </si>
  <si>
    <t>Totale investeringskosten voor kavel I-A</t>
  </si>
  <si>
    <t>k€</t>
  </si>
  <si>
    <t>Afschrijvingsperiode</t>
  </si>
  <si>
    <t>jaar</t>
  </si>
  <si>
    <t>Project financiering</t>
  </si>
  <si>
    <t>Uit eigen middelen [EM]</t>
  </si>
  <si>
    <t>Percentage uit eigen middelen</t>
  </si>
  <si>
    <t>EM</t>
  </si>
  <si>
    <t>Eigen middelen</t>
  </si>
  <si>
    <t>Uit vreemd vermogen [VV]</t>
  </si>
  <si>
    <t>Percentage</t>
  </si>
  <si>
    <t>LD</t>
  </si>
  <si>
    <t>Leendeel</t>
  </si>
  <si>
    <t>Aflossingsvorm</t>
  </si>
  <si>
    <t>Annuïteit</t>
  </si>
  <si>
    <t>Rente</t>
  </si>
  <si>
    <t>Tarieven en indexatie</t>
  </si>
  <si>
    <t>Marktwaarde via:</t>
  </si>
  <si>
    <t>Tabel</t>
  </si>
  <si>
    <t>Marktwaarde in 1e investeringsjaar</t>
  </si>
  <si>
    <t>€/MWh</t>
  </si>
  <si>
    <t>Marktwaarde indexatie</t>
  </si>
  <si>
    <t>GvO via</t>
  </si>
  <si>
    <t>GvO in 1e investeringsjaar</t>
  </si>
  <si>
    <t>GvO indexatie</t>
  </si>
  <si>
    <t xml:space="preserve">Operationele kosten via: </t>
  </si>
  <si>
    <t>Onderhoudstarief</t>
  </si>
  <si>
    <t>€/MW/jr</t>
  </si>
  <si>
    <t>Onderhoudstarief indexatie</t>
  </si>
  <si>
    <t>Vennootschapsbelasting</t>
  </si>
  <si>
    <t>Prijsindex CPI (langjarig gemiddelde)</t>
  </si>
  <si>
    <t>Investeringsschema</t>
  </si>
  <si>
    <t>Investeringsjaar</t>
  </si>
  <si>
    <t>Percentage van totale investering.
Som moet gelijk zijn aan 100%</t>
  </si>
  <si>
    <t>Start af-lossing</t>
  </si>
  <si>
    <t>Percentage van EM</t>
  </si>
  <si>
    <t>Bedrag EM in investeringsjaar</t>
  </si>
  <si>
    <t>Bouwrente</t>
  </si>
  <si>
    <t>Leendeel + 
bouwrente</t>
  </si>
  <si>
    <t>Inv1</t>
  </si>
  <si>
    <t>Inv2</t>
  </si>
  <si>
    <t>Inv3</t>
  </si>
  <si>
    <t>Inv4</t>
  </si>
  <si>
    <t>Inv5</t>
  </si>
  <si>
    <r>
      <rPr>
        <b/>
        <sz val="11"/>
        <color theme="1"/>
        <rFont val="Calibri"/>
        <family val="2"/>
        <scheme val="minor"/>
      </rPr>
      <t>Sommatie</t>
    </r>
    <r>
      <rPr>
        <b/>
        <sz val="11"/>
        <color theme="1"/>
        <rFont val="Calibri"/>
        <family val="2"/>
      </rPr>
      <t>→</t>
    </r>
  </si>
  <si>
    <t>bedragen in k€ = 1.000 €</t>
  </si>
  <si>
    <t>Q3</t>
  </si>
  <si>
    <t>Q4</t>
  </si>
  <si>
    <t>eerste exploitatiejaar</t>
  </si>
  <si>
    <t>laatste exploitatiejaar</t>
  </si>
  <si>
    <t>Lineair</t>
  </si>
  <si>
    <t>CAPEX - Investeringskosten</t>
  </si>
  <si>
    <t>Niet wijzigbaar</t>
  </si>
  <si>
    <t>bedragen in k€ (€ x 1000)</t>
  </si>
  <si>
    <t>Totaal investeringskosten</t>
  </si>
  <si>
    <t>Investeringspost</t>
  </si>
  <si>
    <t>Bedrag (k€)</t>
  </si>
  <si>
    <t xml:space="preserve">Costs as specified in article 9, section 1 of the Ministerial Order </t>
  </si>
  <si>
    <t>Foundations: primary steel</t>
  </si>
  <si>
    <t>Foundations: secondary steel</t>
  </si>
  <si>
    <t>Foundations: appurtenances and coating</t>
  </si>
  <si>
    <t>Foundations: transport to marshalling harbour</t>
  </si>
  <si>
    <t>Foundations: storage at marshalling harbour</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</si>
  <si>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</si>
  <si>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</si>
  <si>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</si>
  <si>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</si>
  <si>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</si>
  <si>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</si>
  <si>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</si>
  <si>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</si>
  <si>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</si>
  <si>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</si>
  <si>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</si>
  <si>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</si>
  <si>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</si>
  <si>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Wind turbine generators: supply WTG's</t>
  </si>
  <si>
    <t>Wind turbine generators: transport to marshalling harbour</t>
  </si>
  <si>
    <t>Wind turbine generators: storage at marshalling harbour</t>
  </si>
  <si>
    <t>Wind turbine generators: mobilisation installation vessel</t>
  </si>
  <si>
    <t>Wind turbine generators: transport and installation WTG's</t>
  </si>
  <si>
    <t>Wind turbine generators: demobilisation installation vessel</t>
  </si>
  <si>
    <t>Wind turbine generators: commisioning WTG's</t>
  </si>
  <si>
    <t>Financing Costs</t>
  </si>
  <si>
    <t>Costs for ecological measures</t>
  </si>
  <si>
    <t>Legal</t>
  </si>
  <si>
    <t>Project development</t>
  </si>
  <si>
    <t>Insurance</t>
  </si>
  <si>
    <t>Unforeseen</t>
  </si>
  <si>
    <t>OPEX Tabel</t>
  </si>
  <si>
    <t>start</t>
  </si>
  <si>
    <t>Exploitatieperiode</t>
  </si>
  <si>
    <t>eind</t>
  </si>
  <si>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</si>
  <si>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</si>
  <si>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</si>
  <si>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Omschrijving operationele kostenpost</t>
  </si>
  <si>
    <t>Financieel bod te betalen in de exploitatiejaren</t>
  </si>
  <si>
    <t>Reservering financieel bod na staking exploitatie tot einde vergunning</t>
  </si>
  <si>
    <t>Garantie</t>
  </si>
  <si>
    <t>Onderhoud</t>
  </si>
  <si>
    <t>Personeel</t>
  </si>
  <si>
    <t>Administratie</t>
  </si>
  <si>
    <t>Monitoringsysteem</t>
  </si>
  <si>
    <t>Verzekeringen</t>
  </si>
  <si>
    <t>Reservedelen</t>
  </si>
  <si>
    <t>Afvoer</t>
  </si>
  <si>
    <t>Kosten reservering ontmanteling</t>
  </si>
  <si>
    <t>Kosten voor ecologische maatregelen tijdens exploitatie</t>
  </si>
  <si>
    <t>Legal &amp; finance</t>
  </si>
  <si>
    <t>Adviseurs</t>
  </si>
  <si>
    <t>Overig</t>
  </si>
  <si>
    <t>Onvoorzien</t>
  </si>
  <si>
    <t xml:space="preserve">Voer hier geen kosten in voor rente en afschrijving. Deze kosten worden berekend aan de hand van de invoergegevens op tabblad 'Invoer Parameters'. </t>
  </si>
  <si>
    <t>Berekening Opstalvergoeding (1e en laatste jaar 50%)</t>
  </si>
  <si>
    <t>startbedrag eerste jaar</t>
  </si>
  <si>
    <t>Eindbedrag reserveringsvergoeding</t>
  </si>
  <si>
    <t>Toekomstige waarde</t>
  </si>
  <si>
    <t>reserveringsvergoeding</t>
  </si>
  <si>
    <t>OPEX Berekening</t>
  </si>
  <si>
    <r>
      <t xml:space="preserve">Jaar </t>
    </r>
    <r>
      <rPr>
        <b/>
        <sz val="10"/>
        <color theme="1"/>
        <rFont val="Calibri"/>
        <family val="2"/>
      </rPr>
      <t>→</t>
    </r>
  </si>
  <si>
    <r>
      <t xml:space="preserve">Jaarnr. </t>
    </r>
    <r>
      <rPr>
        <b/>
        <sz val="10"/>
        <color theme="1"/>
        <rFont val="Calibri"/>
        <family val="2"/>
      </rPr>
      <t>→</t>
    </r>
  </si>
  <si>
    <r>
      <t>ge</t>
    </r>
    <r>
      <rPr>
        <sz val="10"/>
        <color theme="1"/>
        <rFont val="Calibri"/>
        <family val="2"/>
      </rPr>
      <t>ï</t>
    </r>
    <r>
      <rPr>
        <sz val="10"/>
        <color theme="1"/>
        <rFont val="Calibri"/>
        <family val="2"/>
        <scheme val="minor"/>
      </rPr>
      <t>nstalleerd vermogen</t>
    </r>
  </si>
  <si>
    <t>eerste jaar</t>
  </si>
  <si>
    <t>tweede jaar</t>
  </si>
  <si>
    <t>derde jaar</t>
  </si>
  <si>
    <t>totaal geïnstalleerd vermogen</t>
  </si>
  <si>
    <t>k€/MW/jr</t>
  </si>
  <si>
    <t>Totale operationele kosten</t>
  </si>
  <si>
    <t>Marktprijzen en GvO's</t>
  </si>
  <si>
    <t>Jaar</t>
  </si>
  <si>
    <t>MP</t>
  </si>
  <si>
    <t>Marktprijs elektriciteit berekend en geïndexeerd</t>
  </si>
  <si>
    <t>Marktprijs gespecificeerd per jaar</t>
  </si>
  <si>
    <t>GVO</t>
  </si>
  <si>
    <t>GVO berekend en geïndexeerd</t>
  </si>
  <si>
    <t>GVO gespecificeerd per jaar</t>
  </si>
  <si>
    <t>Extra inkomsten/opbrengsten:</t>
  </si>
  <si>
    <t>EI</t>
  </si>
  <si>
    <t>Bedragen berekend op basis van de KEV2024 (specifiek voor Wind op Zee inclusief profiel en onbalans en 2% inflatie)</t>
  </si>
  <si>
    <t>Tabel Prijzen Vastgesteld en Voorgenomen beleid</t>
  </si>
  <si>
    <t>Berekeningen</t>
  </si>
  <si>
    <t>Investerings-jaar</t>
  </si>
  <si>
    <t>Jaarnr.</t>
  </si>
  <si>
    <t>Symbool Formule</t>
  </si>
  <si>
    <t>Omschrijving</t>
  </si>
  <si>
    <t>eenheid</t>
  </si>
  <si>
    <t>sommatie over jaren</t>
  </si>
  <si>
    <t>Q1</t>
  </si>
  <si>
    <t>Elektriciteitsproductie deel 1</t>
  </si>
  <si>
    <t>Q2</t>
  </si>
  <si>
    <t>Elektriciteitsproductie deel 2</t>
  </si>
  <si>
    <t>Elektriciteitsproductie deel 3</t>
  </si>
  <si>
    <t>Elektriciteitsproductie deel 4</t>
  </si>
  <si>
    <t>Qtot</t>
  </si>
  <si>
    <t>Totale elektriciteitsproductie</t>
  </si>
  <si>
    <r>
      <t xml:space="preserve">Dit deel is vast de tabel refereert naar [MP en GVO] en past een verschuiving toe zodat de jaren in de goede kolommen komen.     </t>
    </r>
    <r>
      <rPr>
        <b/>
        <sz val="10"/>
        <color theme="1"/>
        <rFont val="Calibri"/>
        <family val="2"/>
        <scheme val="minor"/>
      </rPr>
      <t>LET OP: startjaar in OPEX en MP/GVO</t>
    </r>
  </si>
  <si>
    <t>Jaartal  MP en GVO in tabel</t>
  </si>
  <si>
    <t>jaarverschil (en toe te passen verschuiving)</t>
  </si>
  <si>
    <t>correctie jaar</t>
  </si>
  <si>
    <t>jaarwaarde MP invoer</t>
  </si>
  <si>
    <t>jaarwaarde GvO invoer</t>
  </si>
  <si>
    <t>jaarwaarde EI invoer</t>
  </si>
  <si>
    <t>jaarwaarde OPEX invoer</t>
  </si>
  <si>
    <t>tabelwaarde MP (NEV)</t>
  </si>
  <si>
    <t>tabelwaarde GvO (NEV)</t>
  </si>
  <si>
    <t>Marktprijs elektriciteit (default invoer)</t>
  </si>
  <si>
    <t>MIE</t>
  </si>
  <si>
    <t>Markt Inkomsten Elektriciteit (Qtot*MP)</t>
  </si>
  <si>
    <t>Garanties van oorsprong (default invoer)</t>
  </si>
  <si>
    <t>Garanties van oorsprong</t>
  </si>
  <si>
    <t>TIE = MIE + GVO +EI</t>
  </si>
  <si>
    <t>Totale Inkomsten Elektriciteitsproductie</t>
  </si>
  <si>
    <t>TOK</t>
  </si>
  <si>
    <t>Totale Operationele Kosten</t>
  </si>
  <si>
    <t>BR = TIE - TOK</t>
  </si>
  <si>
    <t>Bruto Resultaat = TIE - TOK</t>
  </si>
  <si>
    <r>
      <t xml:space="preserve">Investering k€  </t>
    </r>
    <r>
      <rPr>
        <sz val="10"/>
        <color theme="1"/>
        <rFont val="Arial"/>
        <family val="2"/>
      </rPr>
      <t>→</t>
    </r>
  </si>
  <si>
    <t>Afs1</t>
  </si>
  <si>
    <t>Afschrijving investering 1</t>
  </si>
  <si>
    <t>Afs2</t>
  </si>
  <si>
    <t>Afschrijving investering 2</t>
  </si>
  <si>
    <t>Afs3</t>
  </si>
  <si>
    <t>Afschrijving investering 3</t>
  </si>
  <si>
    <t>Afs4</t>
  </si>
  <si>
    <t>Afschrijving investering 4</t>
  </si>
  <si>
    <t>Afs5</t>
  </si>
  <si>
    <t>Afschrijving investering 5</t>
  </si>
  <si>
    <t>TAfs</t>
  </si>
  <si>
    <t>Totale Afschrijving k€</t>
  </si>
  <si>
    <t>Tussenresultaat</t>
  </si>
  <si>
    <t>Aflosjaar investering 1</t>
  </si>
  <si>
    <t>Niet afgelost</t>
  </si>
  <si>
    <t>Aflosjaar investering 2</t>
  </si>
  <si>
    <t>Aflosjaar investering 3</t>
  </si>
  <si>
    <t>Aflosjaar investering 4</t>
  </si>
  <si>
    <t>Aflosjaar investering 5</t>
  </si>
  <si>
    <t>Aflossing VV investering 1 Annuiteit</t>
  </si>
  <si>
    <t>Aflossing VV investering 2 Annuiteit</t>
  </si>
  <si>
    <t>Aflossing VV investering 3 Annuiteit</t>
  </si>
  <si>
    <t>Aflossing VV investering 4 Annuiteit</t>
  </si>
  <si>
    <t>Aflossing VV investering 5 Annuiteit</t>
  </si>
  <si>
    <t>Rente VV investering 1 Annuiteit</t>
  </si>
  <si>
    <t>Rente VV investering 2 Annuiteit</t>
  </si>
  <si>
    <t>Rente VV investering 3 Annuiteit</t>
  </si>
  <si>
    <t>Rente VV investering 4 Annuiteit</t>
  </si>
  <si>
    <t>Rente VV investering 5 Annuiteit</t>
  </si>
  <si>
    <t>Aflossing VV investering 1 Lineair</t>
  </si>
  <si>
    <t>Aflossing VV investering 2 Lineair</t>
  </si>
  <si>
    <t>Aflossing VV investering 3 Lineair</t>
  </si>
  <si>
    <t>Aflossing VV investering 4 Lineair</t>
  </si>
  <si>
    <t>Aflossing VV investering 5 Lineair</t>
  </si>
  <si>
    <t>Openstaande leensom investering 1 Lineair</t>
  </si>
  <si>
    <t>Openstaande leensom investering 2 Lineair</t>
  </si>
  <si>
    <t>Openstaande leensom investering 3 Lineair</t>
  </si>
  <si>
    <t>Openstaande leensom investering 4 Lineair</t>
  </si>
  <si>
    <t>Openstaande leensom investering 5 Lineair</t>
  </si>
  <si>
    <t>Rente VV investering 1 Lineair</t>
  </si>
  <si>
    <t>Rente VV investering 2 Lineair</t>
  </si>
  <si>
    <t>Rente VV investering 3 Lineair</t>
  </si>
  <si>
    <t>Rente VV investering 4 Lineair</t>
  </si>
  <si>
    <t>Rente VV investering 5 Lineair</t>
  </si>
  <si>
    <t>Afl1</t>
  </si>
  <si>
    <t>Afl2</t>
  </si>
  <si>
    <t>Afl3</t>
  </si>
  <si>
    <t>Afl4</t>
  </si>
  <si>
    <t>Afl5</t>
  </si>
  <si>
    <t>TAfl</t>
  </si>
  <si>
    <t>Totale aflossing</t>
  </si>
  <si>
    <t>Re1</t>
  </si>
  <si>
    <t>Re2</t>
  </si>
  <si>
    <t>Re3</t>
  </si>
  <si>
    <t>Re4</t>
  </si>
  <si>
    <t>Re5</t>
  </si>
  <si>
    <t>TRe</t>
  </si>
  <si>
    <t>Totale rente over VV investering</t>
  </si>
  <si>
    <t>FL</t>
  </si>
  <si>
    <t>Financieringslasten = Rente + aflossing</t>
  </si>
  <si>
    <t>BR-FL</t>
  </si>
  <si>
    <t>Bruto Resultaat - Financieringslasten</t>
  </si>
  <si>
    <t>TIE</t>
  </si>
  <si>
    <t>Totale inkomsten elektriciteitsproductie</t>
  </si>
  <si>
    <t>TK = TOK + TAfs + TRe</t>
  </si>
  <si>
    <t>Totale kosten</t>
  </si>
  <si>
    <t>WvB</t>
  </si>
  <si>
    <t>Winst voor belasting</t>
  </si>
  <si>
    <t>Verlies</t>
  </si>
  <si>
    <t>Verliezen uit verleden</t>
  </si>
  <si>
    <t>BI = WvB - Verlies</t>
  </si>
  <si>
    <t>Belastbaar inkomen</t>
  </si>
  <si>
    <t>VpB</t>
  </si>
  <si>
    <t>Vennootschapsbelasting (=WvB*belastingtarief)</t>
  </si>
  <si>
    <t>NW=BI-VpB</t>
  </si>
  <si>
    <t>Netto Winst</t>
  </si>
  <si>
    <r>
      <t xml:space="preserve">Investering k€  </t>
    </r>
    <r>
      <rPr>
        <sz val="10"/>
        <color theme="1"/>
        <rFont val="Calibri"/>
        <family val="2"/>
      </rPr>
      <t>→</t>
    </r>
  </si>
  <si>
    <t>BCF = WnB + TAfs + Tre</t>
  </si>
  <si>
    <t>Bruto cashflow na belasting exclusief rentelasten</t>
  </si>
  <si>
    <t>Projectrentabiliteit over exploitatie</t>
  </si>
  <si>
    <t>%</t>
  </si>
  <si>
    <r>
      <t xml:space="preserve">Eigen Vermogen Inbreng  k€  </t>
    </r>
    <r>
      <rPr>
        <sz val="10"/>
        <color theme="1"/>
        <rFont val="Calibri"/>
        <family val="2"/>
      </rPr>
      <t>→</t>
    </r>
  </si>
  <si>
    <t>NCF = WnB + TAfs - TAfl</t>
  </si>
  <si>
    <t>Netto cashflow voor eigen vermogen verschaffer na belasting en na financieringslasten</t>
  </si>
  <si>
    <t>Rendement EV over exploitatie</t>
  </si>
  <si>
    <t>DCSR = BCF/FL</t>
  </si>
  <si>
    <t>DSCR per jaar</t>
  </si>
  <si>
    <t>DSCR totaal</t>
  </si>
  <si>
    <t>-</t>
  </si>
  <si>
    <t>LCOE berekening</t>
  </si>
  <si>
    <t>Aandeel EV</t>
  </si>
  <si>
    <t>Gewenst rendement EV</t>
  </si>
  <si>
    <t>Aandeel VV</t>
  </si>
  <si>
    <t>Rente over VV</t>
  </si>
  <si>
    <t>WACC</t>
  </si>
  <si>
    <t>Teller (kosten)</t>
  </si>
  <si>
    <t>Noemer (productie)</t>
  </si>
  <si>
    <t>LCOE=Teller/Noemer</t>
  </si>
  <si>
    <t>Teller inclusief VpB</t>
  </si>
  <si>
    <t xml:space="preserve">Resultaten Exploitatieberekening </t>
  </si>
  <si>
    <t>Invoer Parameter</t>
  </si>
  <si>
    <t>Waarde</t>
  </si>
  <si>
    <t>Exploitatielooptijd</t>
  </si>
  <si>
    <t>Resultaten</t>
  </si>
  <si>
    <t>KEV2019</t>
  </si>
  <si>
    <t>Elektriciteitsprijzen WOZ incl. PIF</t>
  </si>
  <si>
    <t>Jaarnr</t>
  </si>
  <si>
    <t>€2019/MWh</t>
  </si>
  <si>
    <t>met 1,5% inflatiecorrectie</t>
  </si>
  <si>
    <t>KEV2023</t>
  </si>
  <si>
    <t>€2024/MWh</t>
  </si>
  <si>
    <t xml:space="preserve">De 'captured price' voor wind op zee bestaat uit een ongewogen gemiddelde van de elektriciteitsprijs, vermenigvuldigd met een generieke profiel- en onbalansfactor voor windenergie op zee.
De prijzen zijn in euro/MWh en het zijn lopende prijzen (inflatie van 2,0%/jaar is hierin verwerkt).
</t>
  </si>
  <si>
    <t xml:space="preserve">In de blauwe velden vult u voor elk jaar gedurende de exploitatie looptijd de verwachte marktprijs en de waardes van de GvO's in. </t>
  </si>
  <si>
    <t>(bijv. deels op basis van PPA's) in. Geef voor uw eigen prijzen onderstaand een toelichting/onderbouwing van 'uw' prijsverloop van de Marktprijs en GvO's.</t>
  </si>
  <si>
    <t xml:space="preserve">U mag voor de marktprijs de waardes volgens de KEV2024 voor windenergie op zee gebruiken (zie onderstaande tabel) of u vult uw eigen te verwachten marktprijzen 
</t>
  </si>
  <si>
    <t xml:space="preserve">‘Extra inkomsten/opbrengsten’ een kenmerkende naam in voor die inkomsten/opbrengsten en onderbouwt u hieronder hoe u het bedrag per jaar hebt berekend. </t>
  </si>
  <si>
    <t>Heeft u nog andere inkomsten/opbrengsten uit het windpark (bijv. opbrengsten uit de verkoop van waterstof geproduceerd op zee) dan vult u onder</t>
  </si>
  <si>
    <r>
      <t xml:space="preserve">LET OP : in deze tabel alleen </t>
    </r>
    <r>
      <rPr>
        <b/>
        <sz val="12"/>
        <color rgb="FFD51B1E"/>
        <rFont val="Calibri (Hoofdtekst)_x0000_"/>
      </rPr>
      <t>onder</t>
    </r>
    <r>
      <rPr>
        <b/>
        <sz val="11"/>
        <color rgb="FFD51B1E"/>
        <rFont val="Calibri"/>
        <family val="2"/>
        <scheme val="minor"/>
      </rPr>
      <t xml:space="preserve"> de groen gemarkeerde jaren waardes invoeren. Dit zijn de exploitatiejaren.</t>
    </r>
  </si>
  <si>
    <t>Wanneer een resultaatcel een gele achtergrond met rode waarde krijgt, 
bevat(ten) één of meer invoervelden onjuiste waarde(n)</t>
  </si>
  <si>
    <t>Investeringsbedrag</t>
  </si>
  <si>
    <t>Nederwiek kavel I-A - Definitieve versie (15-9-2025)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</si>
</sst>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000%"/>
    <numFmt numFmtId="175" formatCode="0.0%"/>
    <numFmt numFmtId="176" formatCode="0.0000"/>
    <numFmt numFmtId="177" formatCode="_(&quot;€&quot;\ * #,##0.000_);_(&quot;€&quot;\ * \(#,##0.000\);_(&quot;€&quot;\ * &quot;-&quot;??_);_(@_)"/>
    <numFmt numFmtId="178" formatCode="_(&quot;€&quot;\ * #,##0.000_);_(&quot;€&quot;\ * \(#,##0.000\);_(&quot;€&quot;\ * &quot;-&quot;???_);_(@_)"/>
    <numFmt numFmtId="179" formatCode="&quot;€&quot;\ #,##0.000"/>
    <numFmt numFmtId="180" formatCode="_ &quot;€&quot;\ * #,##0.000_ ;_ &quot;€&quot;\ * \-#,##0.000_ ;_ &quot;€&quot;\ * &quot;-&quot;???_ ;_ @_ "/>
    <numFmt numFmtId="181" formatCode="#,##0.0000000"/>
  </numFmts>
  <fonts count="46">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1"/>
      <color theme="0"/>
      <name val="Calibri"/>
      <family val="2"/>
      <scheme val="minor"/>
    </font>
    <font>
      <b/>
      <sz val="11"/>
      <color theme="0"/>
      <name val="Calibri"/>
      <family val="2"/>
      <scheme val="minor"/>
    </font>
    <font>
      <sz val="9"/>
      <color indexed="81"/>
      <name val="Tahoma"/>
      <charset val="1"/>
    </font>
    <font>
      <b/>
      <sz val="18"/>
      <color rgb="FF01689B"/>
      <name val="Calibri"/>
      <family val="2"/>
      <scheme val="minor"/>
    </font>
    <font>
      <b/>
      <sz val="18"/>
      <name val="Calibri"/>
      <family val="2"/>
      <scheme val="minor"/>
    </font>
    <font>
      <sz val="11"/>
      <color rgb="FFD51B1E"/>
      <name val="Calibri"/>
      <family val="2"/>
      <scheme val="minor"/>
    </font>
    <font>
      <b/>
      <sz val="11"/>
      <color rgb="FFD51B1E"/>
      <name val="Calibri"/>
      <family val="2"/>
      <scheme val="minor"/>
    </font>
    <font>
      <b/>
      <sz val="12"/>
      <color rgb="FFD51B1E"/>
      <name val="Calibri (Hoofdtekst)_x0000_"/>
    </font>
  </fonts>
  <fills count="23">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9F0"/>
        <bgColor indexed="64"/>
      </patternFill>
    </fill>
    <fill>
      <patternFill patternType="solid">
        <fgColor rgb="FFFFC84D"/>
        <bgColor indexed="64"/>
      </patternFill>
    </fill>
    <fill>
      <patternFill patternType="solid">
        <fgColor rgb="FFE2E8F0"/>
        <bgColor indexed="64"/>
      </patternFill>
    </fill>
    <fill>
      <patternFill patternType="solid">
        <fgColor rgb="FFBCDFF1"/>
        <bgColor indexed="64"/>
      </patternFill>
    </fill>
    <fill>
      <patternFill patternType="solid">
        <fgColor rgb="FF88B76D"/>
        <bgColor indexed="64"/>
      </patternFill>
    </fill>
    <fill>
      <patternFill patternType="solid">
        <fgColor rgb="FFFFF4DB"/>
        <bgColor indexed="64"/>
      </patternFill>
    </fill>
    <fill>
      <patternFill patternType="solid">
        <fgColor rgb="FFF6D4B3"/>
        <bgColor indexed="64"/>
      </patternFill>
    </fill>
    <fill>
      <patternFill patternType="solid">
        <fgColor rgb="FFE2EDDB"/>
        <bgColor indexed="64"/>
      </patternFill>
    </fill>
    <fill>
      <patternFill patternType="solid">
        <fgColor rgb="FFC4DBB7"/>
        <bgColor indexed="64"/>
      </patternFill>
    </fill>
    <fill>
      <patternFill patternType="solid">
        <fgColor rgb="FF6BA54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8" borderId="0" applyNumberFormat="0" applyBorder="0" applyAlignment="0" applyProtection="0"/>
    <xf numFmtId="164" fontId="15" fillId="0" borderId="0" applyFont="0" applyFill="0" applyBorder="0" applyAlignment="0" applyProtection="0"/>
    <xf numFmtId="0" fontId="20" fillId="0" borderId="0"/>
    <xf numFmtId="0" fontId="27" fillId="0" borderId="0"/>
    <xf numFmtId="0" fontId="41" fillId="13" borderId="0">
      <alignment horizontal="left" vertical="top"/>
    </xf>
  </cellStyleXfs>
  <cellXfs count="315">
    <xf numFmtId="0" fontId="0" fillId="0" borderId="0" xfId="0"/>
    <xf numFmtId="0" fontId="3" fillId="0" borderId="0" xfId="0" applyFont="1"/>
    <xf numFmtId="3" fontId="3" fillId="0" borderId="0" xfId="0" applyNumberFormat="1" applyFont="1"/>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1" fillId="0" borderId="0" xfId="0" applyFont="1"/>
    <xf numFmtId="10" fontId="0" fillId="0" borderId="0" xfId="1" applyNumberFormat="1" applyFont="1" applyProtection="1"/>
    <xf numFmtId="3" fontId="0" fillId="0" borderId="0" xfId="0" applyNumberFormat="1"/>
    <xf numFmtId="9" fontId="0" fillId="0" borderId="0" xfId="0" applyNumberFormat="1"/>
    <xf numFmtId="41" fontId="0" fillId="0" borderId="0" xfId="0" applyNumberFormat="1"/>
    <xf numFmtId="0" fontId="1" fillId="0" borderId="0" xfId="0" applyFont="1" applyAlignment="1">
      <alignment wrapText="1"/>
    </xf>
    <xf numFmtId="10" fontId="0" fillId="0" borderId="0" xfId="0" applyNumberFormat="1"/>
    <xf numFmtId="1" fontId="0" fillId="0" borderId="0" xfId="0" applyNumberFormat="1"/>
    <xf numFmtId="0" fontId="14" fillId="0" borderId="0" xfId="0" applyFont="1"/>
    <xf numFmtId="0" fontId="1" fillId="0" borderId="0" xfId="0" applyFont="1" applyAlignment="1">
      <alignment horizontal="right"/>
    </xf>
    <xf numFmtId="0" fontId="0" fillId="2" borderId="1" xfId="0" applyFill="1" applyBorder="1" applyProtection="1">
      <protection locked="0"/>
    </xf>
    <xf numFmtId="3" fontId="0" fillId="2" borderId="1" xfId="0" applyNumberFormat="1" applyFill="1" applyBorder="1" applyProtection="1">
      <protection locked="0"/>
    </xf>
    <xf numFmtId="0" fontId="5" fillId="0" borderId="0" xfId="0" applyFont="1"/>
    <xf numFmtId="1" fontId="3" fillId="0" borderId="0" xfId="0" applyNumberFormat="1" applyFont="1"/>
    <xf numFmtId="0" fontId="5" fillId="0" borderId="0" xfId="0" applyFont="1" applyAlignment="1">
      <alignment wrapText="1"/>
    </xf>
    <xf numFmtId="166" fontId="3" fillId="0" borderId="0" xfId="0" applyNumberFormat="1" applyFont="1"/>
    <xf numFmtId="41" fontId="3" fillId="0" borderId="0" xfId="0" applyNumberFormat="1" applyFont="1"/>
    <xf numFmtId="0" fontId="3" fillId="7" borderId="0" xfId="0" applyFont="1" applyFill="1"/>
    <xf numFmtId="0" fontId="3" fillId="5" borderId="0" xfId="0" applyFont="1" applyFill="1"/>
    <xf numFmtId="3" fontId="3" fillId="5" borderId="0" xfId="0" applyNumberFormat="1" applyFont="1" applyFill="1"/>
    <xf numFmtId="0" fontId="3" fillId="6" borderId="0" xfId="0" applyFont="1" applyFill="1"/>
    <xf numFmtId="3" fontId="3" fillId="6" borderId="0" xfId="0" applyNumberFormat="1" applyFont="1" applyFill="1"/>
    <xf numFmtId="41" fontId="3" fillId="6" borderId="0" xfId="0" applyNumberFormat="1" applyFont="1" applyFill="1"/>
    <xf numFmtId="167" fontId="3" fillId="6" borderId="0" xfId="0" applyNumberFormat="1" applyFont="1" applyFill="1" applyAlignment="1">
      <alignment horizontal="right"/>
    </xf>
    <xf numFmtId="41" fontId="3" fillId="6" borderId="0" xfId="0" applyNumberFormat="1" applyFont="1" applyFill="1" applyAlignment="1">
      <alignment horizontal="right"/>
    </xf>
    <xf numFmtId="9" fontId="3" fillId="0" borderId="0" xfId="0" applyNumberFormat="1" applyFont="1"/>
    <xf numFmtId="165" fontId="3" fillId="0" borderId="0" xfId="0" applyNumberFormat="1" applyFont="1"/>
    <xf numFmtId="10" fontId="3" fillId="0" borderId="0" xfId="0" applyNumberFormat="1" applyFont="1"/>
    <xf numFmtId="0" fontId="1" fillId="0" borderId="0" xfId="0" applyFont="1" applyAlignment="1">
      <alignment vertical="center"/>
    </xf>
    <xf numFmtId="10" fontId="3" fillId="0" borderId="0" xfId="1" applyNumberFormat="1" applyFont="1" applyProtection="1"/>
    <xf numFmtId="0" fontId="3" fillId="2" borderId="0" xfId="0" applyFont="1" applyFill="1"/>
    <xf numFmtId="10" fontId="3" fillId="2" borderId="0" xfId="1" applyNumberFormat="1" applyFont="1" applyFill="1" applyProtection="1"/>
    <xf numFmtId="168" fontId="3" fillId="0" borderId="0" xfId="0" applyNumberFormat="1" applyFont="1"/>
    <xf numFmtId="168" fontId="3" fillId="0" borderId="0" xfId="12" applyNumberFormat="1" applyFont="1" applyProtection="1"/>
    <xf numFmtId="43" fontId="3" fillId="0" borderId="0" xfId="12" applyFont="1" applyProtection="1"/>
    <xf numFmtId="2" fontId="3" fillId="0" borderId="0" xfId="0" applyNumberFormat="1" applyFont="1"/>
    <xf numFmtId="168" fontId="3" fillId="0" borderId="0" xfId="12" applyNumberFormat="1" applyFont="1" applyFill="1"/>
    <xf numFmtId="43" fontId="3" fillId="0" borderId="0" xfId="12" applyFont="1"/>
    <xf numFmtId="0" fontId="0" fillId="0" borderId="1" xfId="0" applyBorder="1"/>
    <xf numFmtId="1" fontId="0" fillId="0" borderId="1" xfId="0" applyNumberFormat="1" applyBorder="1"/>
    <xf numFmtId="3" fontId="0" fillId="0" borderId="1" xfId="0" applyNumberFormat="1" applyBorder="1"/>
    <xf numFmtId="41" fontId="0" fillId="0" borderId="1" xfId="0" applyNumberFormat="1" applyBorder="1"/>
    <xf numFmtId="10" fontId="0" fillId="2" borderId="1" xfId="0" applyNumberFormat="1" applyFill="1" applyBorder="1" applyProtection="1">
      <protection locked="0"/>
    </xf>
    <xf numFmtId="10" fontId="0" fillId="0" borderId="1" xfId="0" applyNumberFormat="1" applyBorder="1"/>
    <xf numFmtId="168" fontId="0" fillId="0" borderId="0" xfId="12" applyNumberFormat="1" applyFont="1" applyProtection="1"/>
    <xf numFmtId="2" fontId="0" fillId="2" borderId="1" xfId="0" applyNumberFormat="1" applyFill="1" applyBorder="1" applyProtection="1">
      <protection locked="0"/>
    </xf>
    <xf numFmtId="0" fontId="7" fillId="0" borderId="0" xfId="0" applyFont="1"/>
    <xf numFmtId="0" fontId="3" fillId="0" borderId="0" xfId="0" applyFont="1" applyAlignment="1">
      <alignment horizontal="right"/>
    </xf>
    <xf numFmtId="0" fontId="0" fillId="3" borderId="0" xfId="0" applyFill="1"/>
    <xf numFmtId="0" fontId="1" fillId="0" borderId="1" xfId="0" applyFont="1" applyBorder="1" applyAlignment="1">
      <alignment horizontal="right"/>
    </xf>
    <xf numFmtId="0" fontId="1" fillId="0" borderId="1" xfId="0" applyFont="1" applyBorder="1" applyAlignment="1">
      <alignment horizontal="center" wrapText="1"/>
    </xf>
    <xf numFmtId="0" fontId="3" fillId="3" borderId="0" xfId="0" applyFont="1" applyFill="1"/>
    <xf numFmtId="0" fontId="6" fillId="0" borderId="0" xfId="0" applyFont="1"/>
    <xf numFmtId="172" fontId="3" fillId="0" borderId="0" xfId="0" applyNumberFormat="1" applyFont="1"/>
    <xf numFmtId="9" fontId="3" fillId="0" borderId="0" xfId="1" applyFont="1" applyProtection="1"/>
    <xf numFmtId="43" fontId="3" fillId="0" borderId="0" xfId="0" applyNumberFormat="1" applyFont="1"/>
    <xf numFmtId="173" fontId="3" fillId="0" borderId="0" xfId="0" applyNumberFormat="1" applyFont="1"/>
    <xf numFmtId="171" fontId="3" fillId="0" borderId="0" xfId="14" applyNumberFormat="1" applyFont="1" applyProtection="1"/>
    <xf numFmtId="171" fontId="3" fillId="0" borderId="0" xfId="0" applyNumberFormat="1" applyFont="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lignment horizontal="center"/>
    </xf>
    <xf numFmtId="0" fontId="0" fillId="0" borderId="0" xfId="0" applyAlignment="1">
      <alignment horizontal="right"/>
    </xf>
    <xf numFmtId="0" fontId="2" fillId="11" borderId="1" xfId="0" applyFont="1" applyFill="1" applyBorder="1"/>
    <xf numFmtId="3" fontId="2" fillId="11" borderId="1" xfId="0" applyNumberFormat="1" applyFont="1" applyFill="1" applyBorder="1" applyAlignment="1">
      <alignment horizontal="center"/>
    </xf>
    <xf numFmtId="0" fontId="0" fillId="11" borderId="1" xfId="0" applyFill="1" applyBorder="1"/>
    <xf numFmtId="0" fontId="16" fillId="0" borderId="0" xfId="0" applyFont="1" applyAlignment="1">
      <alignment horizontal="left" vertical="center" wrapText="1"/>
    </xf>
    <xf numFmtId="0" fontId="0" fillId="0" borderId="1" xfId="0" applyBorder="1" applyAlignment="1">
      <alignment horizontal="left" vertical="top" wrapText="1"/>
    </xf>
    <xf numFmtId="0" fontId="13" fillId="0" borderId="0" xfId="0" applyFont="1" applyAlignment="1">
      <alignment horizontal="left" vertical="top"/>
    </xf>
    <xf numFmtId="3" fontId="1" fillId="0" borderId="0" xfId="0" applyNumberFormat="1" applyFont="1"/>
    <xf numFmtId="3" fontId="0" fillId="10" borderId="1" xfId="0" applyNumberFormat="1" applyFill="1" applyBorder="1"/>
    <xf numFmtId="170" fontId="0" fillId="0" borderId="0" xfId="12" applyNumberFormat="1" applyFont="1" applyProtection="1"/>
    <xf numFmtId="0" fontId="0" fillId="0" borderId="2" xfId="0" applyBorder="1"/>
    <xf numFmtId="0" fontId="0" fillId="0" borderId="3" xfId="0" applyBorder="1"/>
    <xf numFmtId="0" fontId="1" fillId="0" borderId="13" xfId="0" applyFont="1" applyBorder="1"/>
    <xf numFmtId="0" fontId="22" fillId="0" borderId="0" xfId="0" applyFont="1" applyAlignment="1">
      <alignment horizontal="left" vertical="top" wrapText="1"/>
    </xf>
    <xf numFmtId="168" fontId="0" fillId="0" borderId="1" xfId="12" applyNumberFormat="1" applyFont="1" applyBorder="1" applyProtection="1"/>
    <xf numFmtId="0" fontId="1" fillId="0" borderId="0" xfId="0" applyFont="1" applyAlignment="1">
      <alignment horizontal="center" wrapText="1"/>
    </xf>
    <xf numFmtId="9" fontId="0" fillId="0" borderId="0" xfId="1" applyFont="1" applyFill="1" applyBorder="1" applyProtection="1">
      <protection locked="0"/>
    </xf>
    <xf numFmtId="174" fontId="0" fillId="0" borderId="0" xfId="1" applyNumberFormat="1" applyFont="1" applyFill="1" applyBorder="1" applyProtection="1"/>
    <xf numFmtId="41" fontId="23" fillId="0" borderId="0" xfId="0" applyNumberFormat="1" applyFont="1" applyAlignment="1">
      <alignment horizontal="right"/>
    </xf>
    <xf numFmtId="0" fontId="1" fillId="0" borderId="14" xfId="0" applyFont="1" applyBorder="1"/>
    <xf numFmtId="0" fontId="25" fillId="0" borderId="0" xfId="0" applyFont="1" applyAlignment="1">
      <alignment horizontal="left" indent="1"/>
    </xf>
    <xf numFmtId="0" fontId="0" fillId="0" borderId="1" xfId="0" applyBorder="1" applyAlignment="1">
      <alignment horizontal="right"/>
    </xf>
    <xf numFmtId="0" fontId="0" fillId="0" borderId="1" xfId="0" applyBorder="1" applyProtection="1">
      <protection locked="0"/>
    </xf>
    <xf numFmtId="10" fontId="0" fillId="0" borderId="1" xfId="0" applyNumberFormat="1" applyBorder="1" applyProtection="1">
      <protection locked="0"/>
    </xf>
    <xf numFmtId="0" fontId="5" fillId="0" borderId="0" xfId="0" applyFont="1" applyAlignment="1">
      <alignment horizontal="center" vertical="center" wrapText="1"/>
    </xf>
    <xf numFmtId="0" fontId="5" fillId="0" borderId="0" xfId="0" applyFont="1" applyAlignment="1">
      <alignment horizontal="center" vertical="center"/>
    </xf>
    <xf numFmtId="169" fontId="3" fillId="0" borderId="11" xfId="0" applyNumberFormat="1" applyFont="1" applyBorder="1"/>
    <xf numFmtId="0" fontId="3"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right" vertical="center"/>
    </xf>
    <xf numFmtId="0" fontId="3" fillId="0" borderId="0" xfId="0" applyFont="1" applyAlignment="1">
      <alignment vertical="center"/>
    </xf>
    <xf numFmtId="10" fontId="0" fillId="0" borderId="1" xfId="1" applyNumberFormat="1" applyFont="1" applyFill="1" applyBorder="1" applyProtection="1"/>
    <xf numFmtId="0" fontId="25" fillId="0" borderId="0" xfId="0" applyFont="1"/>
    <xf numFmtId="2" fontId="0" fillId="0" borderId="0" xfId="0" applyNumberFormat="1" applyAlignment="1">
      <alignment horizontal="center"/>
    </xf>
    <xf numFmtId="173" fontId="0" fillId="0" borderId="0" xfId="0" applyNumberFormat="1" applyAlignment="1">
      <alignment horizontal="center"/>
    </xf>
    <xf numFmtId="175" fontId="0" fillId="0" borderId="0" xfId="1" applyNumberFormat="1" applyFont="1"/>
    <xf numFmtId="10" fontId="0" fillId="0" borderId="0" xfId="1" applyNumberFormat="1" applyFont="1"/>
    <xf numFmtId="168" fontId="3" fillId="10" borderId="1" xfId="12" applyNumberFormat="1" applyFont="1" applyFill="1" applyBorder="1" applyProtection="1"/>
    <xf numFmtId="0" fontId="3" fillId="0" borderId="1" xfId="0" applyFont="1" applyBorder="1"/>
    <xf numFmtId="41" fontId="24" fillId="0" borderId="0" xfId="0" applyNumberFormat="1" applyFont="1"/>
    <xf numFmtId="43" fontId="3" fillId="3" borderId="0" xfId="12" applyFont="1" applyFill="1" applyProtection="1"/>
    <xf numFmtId="0" fontId="0" fillId="0" borderId="2" xfId="0" applyBorder="1" applyAlignment="1">
      <alignment horizontal="left"/>
    </xf>
    <xf numFmtId="0" fontId="0" fillId="0" borderId="4" xfId="0" applyBorder="1" applyAlignment="1">
      <alignment horizontal="left"/>
    </xf>
    <xf numFmtId="168" fontId="0" fillId="0" borderId="0" xfId="12" applyNumberFormat="1" applyFont="1" applyFill="1" applyBorder="1" applyProtection="1"/>
    <xf numFmtId="3" fontId="1" fillId="0" borderId="18" xfId="0" applyNumberFormat="1" applyFont="1" applyBorder="1"/>
    <xf numFmtId="0" fontId="1" fillId="0" borderId="18" xfId="0" applyFont="1" applyBorder="1" applyAlignment="1">
      <alignment wrapText="1"/>
    </xf>
    <xf numFmtId="0" fontId="0" fillId="0" borderId="18" xfId="0" applyBorder="1"/>
    <xf numFmtId="10" fontId="0" fillId="0" borderId="0" xfId="0" applyNumberFormat="1" applyAlignment="1">
      <alignment horizontal="right"/>
    </xf>
    <xf numFmtId="0" fontId="1" fillId="0" borderId="1" xfId="0" quotePrefix="1" applyFont="1" applyBorder="1" applyAlignment="1">
      <alignment horizontal="center" wrapText="1"/>
    </xf>
    <xf numFmtId="0" fontId="24" fillId="0" borderId="0" xfId="0" applyFont="1" applyAlignment="1">
      <alignment horizontal="right" vertical="center" wrapText="1"/>
    </xf>
    <xf numFmtId="0" fontId="24" fillId="0" borderId="0" xfId="0" applyFont="1"/>
    <xf numFmtId="0" fontId="24" fillId="0" borderId="0" xfId="0" applyFont="1" applyAlignment="1">
      <alignment horizontal="left"/>
    </xf>
    <xf numFmtId="0" fontId="27" fillId="0" borderId="0" xfId="16"/>
    <xf numFmtId="0" fontId="0" fillId="9" borderId="1" xfId="0" applyFill="1" applyBorder="1"/>
    <xf numFmtId="0" fontId="29" fillId="0" borderId="0" xfId="0" applyFont="1"/>
    <xf numFmtId="0" fontId="0" fillId="0" borderId="18" xfId="0" applyBorder="1" applyAlignment="1">
      <alignment horizontal="right"/>
    </xf>
    <xf numFmtId="10" fontId="0" fillId="0" borderId="18" xfId="0" applyNumberFormat="1" applyBorder="1"/>
    <xf numFmtId="1" fontId="0" fillId="0" borderId="18" xfId="0" applyNumberFormat="1" applyBorder="1"/>
    <xf numFmtId="0" fontId="0" fillId="9" borderId="19" xfId="0" applyFill="1" applyBorder="1"/>
    <xf numFmtId="1" fontId="0" fillId="0" borderId="19" xfId="0" applyNumberFormat="1" applyBorder="1"/>
    <xf numFmtId="168" fontId="0" fillId="0" borderId="19" xfId="12" applyNumberFormat="1" applyFont="1" applyBorder="1" applyProtection="1"/>
    <xf numFmtId="1" fontId="0" fillId="0" borderId="4" xfId="0" applyNumberFormat="1" applyBorder="1"/>
    <xf numFmtId="0" fontId="0" fillId="9" borderId="1" xfId="0" applyFill="1" applyBorder="1" applyAlignment="1">
      <alignment horizontal="right"/>
    </xf>
    <xf numFmtId="0" fontId="5" fillId="0" borderId="0" xfId="0" applyFont="1" applyAlignment="1">
      <alignment horizontal="right"/>
    </xf>
    <xf numFmtId="168" fontId="0" fillId="0" borderId="18" xfId="12" applyNumberFormat="1" applyFont="1" applyBorder="1" applyProtection="1"/>
    <xf numFmtId="10"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3" borderId="0" xfId="0" applyFill="1" applyAlignment="1">
      <alignment horizontal="right"/>
    </xf>
    <xf numFmtId="0" fontId="0" fillId="0" borderId="3" xfId="0" applyBorder="1" applyAlignment="1">
      <alignment horizontal="right"/>
    </xf>
    <xf numFmtId="179" fontId="0" fillId="0" borderId="1" xfId="0" applyNumberFormat="1" applyBorder="1"/>
    <xf numFmtId="0" fontId="1" fillId="0" borderId="0" xfId="0" applyFont="1" applyAlignment="1">
      <alignment horizontal="center" vertical="center" wrapText="1"/>
    </xf>
    <xf numFmtId="166" fontId="0" fillId="0" borderId="0" xfId="12" applyNumberFormat="1" applyFont="1" applyProtection="1"/>
    <xf numFmtId="173" fontId="0" fillId="0" borderId="0" xfId="0" applyNumberFormat="1"/>
    <xf numFmtId="0" fontId="0" fillId="4" borderId="1" xfId="0" applyFill="1" applyBorder="1"/>
    <xf numFmtId="0" fontId="30" fillId="0" borderId="0" xfId="0" applyFont="1" applyAlignment="1">
      <alignment horizontal="left" vertical="top"/>
    </xf>
    <xf numFmtId="10" fontId="0" fillId="0" borderId="19" xfId="0" applyNumberFormat="1" applyBorder="1" applyAlignment="1" applyProtection="1">
      <alignment horizontal="right"/>
      <protection locked="0"/>
    </xf>
    <xf numFmtId="164" fontId="0" fillId="0" borderId="0" xfId="14" applyFont="1" applyFill="1" applyBorder="1" applyProtection="1"/>
    <xf numFmtId="164" fontId="0" fillId="0" borderId="0" xfId="0" applyNumberFormat="1"/>
    <xf numFmtId="164" fontId="0" fillId="0" borderId="0" xfId="0" applyNumberFormat="1" applyAlignment="1">
      <alignment vertical="center"/>
    </xf>
    <xf numFmtId="0" fontId="0" fillId="0" borderId="0" xfId="0" applyAlignment="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2" fillId="0" borderId="0" xfId="0" applyFont="1" applyAlignment="1">
      <alignment horizontal="center"/>
    </xf>
    <xf numFmtId="3" fontId="33" fillId="0" borderId="1" xfId="0" applyNumberFormat="1" applyFont="1" applyBorder="1" applyProtection="1">
      <protection locked="0"/>
    </xf>
    <xf numFmtId="0" fontId="24" fillId="0" borderId="3" xfId="0" applyFont="1" applyBorder="1"/>
    <xf numFmtId="0" fontId="34" fillId="12" borderId="2" xfId="0" applyFont="1" applyFill="1" applyBorder="1"/>
    <xf numFmtId="0" fontId="34" fillId="12" borderId="3" xfId="0" applyFont="1" applyFill="1" applyBorder="1"/>
    <xf numFmtId="0" fontId="34" fillId="12" borderId="4" xfId="0" applyFont="1" applyFill="1" applyBorder="1"/>
    <xf numFmtId="0" fontId="35" fillId="12" borderId="20" xfId="0" applyFont="1" applyFill="1" applyBorder="1"/>
    <xf numFmtId="0" fontId="35" fillId="12" borderId="21" xfId="0" applyFont="1" applyFill="1" applyBorder="1"/>
    <xf numFmtId="0" fontId="35" fillId="12" borderId="22" xfId="0" applyFont="1" applyFill="1" applyBorder="1"/>
    <xf numFmtId="1" fontId="5" fillId="12" borderId="23" xfId="0" applyNumberFormat="1" applyFont="1" applyFill="1" applyBorder="1"/>
    <xf numFmtId="1" fontId="5" fillId="12" borderId="13" xfId="0" applyNumberFormat="1" applyFont="1" applyFill="1" applyBorder="1"/>
    <xf numFmtId="1" fontId="5" fillId="12" borderId="24" xfId="0" applyNumberFormat="1" applyFont="1" applyFill="1" applyBorder="1"/>
    <xf numFmtId="1" fontId="5" fillId="12" borderId="28" xfId="0" applyNumberFormat="1" applyFont="1" applyFill="1" applyBorder="1"/>
    <xf numFmtId="1" fontId="5" fillId="12" borderId="0" xfId="0" applyNumberFormat="1" applyFont="1" applyFill="1"/>
    <xf numFmtId="177" fontId="3" fillId="12" borderId="23" xfId="0" applyNumberFormat="1" applyFont="1" applyFill="1" applyBorder="1"/>
    <xf numFmtId="177" fontId="3" fillId="12" borderId="13" xfId="0" applyNumberFormat="1" applyFont="1" applyFill="1" applyBorder="1"/>
    <xf numFmtId="177" fontId="3" fillId="12" borderId="24" xfId="0" applyNumberFormat="1" applyFont="1" applyFill="1" applyBorder="1"/>
    <xf numFmtId="177" fontId="3" fillId="12" borderId="25" xfId="0" applyNumberFormat="1" applyFont="1" applyFill="1" applyBorder="1"/>
    <xf numFmtId="177" fontId="3" fillId="12" borderId="26" xfId="0" applyNumberFormat="1" applyFont="1" applyFill="1" applyBorder="1"/>
    <xf numFmtId="177" fontId="3" fillId="12" borderId="27" xfId="0" applyNumberFormat="1" applyFont="1" applyFill="1" applyBorder="1"/>
    <xf numFmtId="178" fontId="3" fillId="0" borderId="0" xfId="0" applyNumberFormat="1" applyFont="1"/>
    <xf numFmtId="0" fontId="35" fillId="0" borderId="0" xfId="0" applyFont="1"/>
    <xf numFmtId="1" fontId="5" fillId="0" borderId="0" xfId="0" applyNumberFormat="1" applyFont="1"/>
    <xf numFmtId="176" fontId="3" fillId="0" borderId="0" xfId="0" applyNumberFormat="1" applyFont="1"/>
    <xf numFmtId="10" fontId="0" fillId="2" borderId="29" xfId="0" applyNumberFormat="1" applyFill="1" applyBorder="1" applyAlignment="1" applyProtection="1">
      <alignment horizontal="right"/>
      <protection locked="0"/>
    </xf>
    <xf numFmtId="0" fontId="4" fillId="0" borderId="0" xfId="0" applyFont="1"/>
    <xf numFmtId="0" fontId="0" fillId="0" borderId="0" xfId="0" applyAlignment="1">
      <alignment vertical="top" wrapText="1"/>
    </xf>
    <xf numFmtId="177" fontId="3" fillId="12" borderId="25" xfId="14" applyNumberFormat="1" applyFont="1" applyFill="1" applyBorder="1"/>
    <xf numFmtId="177" fontId="3" fillId="12" borderId="26" xfId="14" applyNumberFormat="1" applyFont="1" applyFill="1" applyBorder="1"/>
    <xf numFmtId="177" fontId="3" fillId="12" borderId="27" xfId="14" applyNumberFormat="1" applyFont="1" applyFill="1" applyBorder="1"/>
    <xf numFmtId="0" fontId="37" fillId="12" borderId="20" xfId="0" applyFont="1" applyFill="1" applyBorder="1" applyAlignment="1">
      <alignment horizontal="center"/>
    </xf>
    <xf numFmtId="0" fontId="37" fillId="12" borderId="21" xfId="0" applyFont="1" applyFill="1" applyBorder="1" applyAlignment="1">
      <alignment horizontal="center"/>
    </xf>
    <xf numFmtId="0" fontId="37" fillId="12" borderId="22" xfId="0" applyFont="1" applyFill="1" applyBorder="1" applyAlignment="1">
      <alignment horizontal="center"/>
    </xf>
    <xf numFmtId="0" fontId="3" fillId="12" borderId="23" xfId="0" applyFont="1" applyFill="1" applyBorder="1" applyAlignment="1">
      <alignment horizontal="center"/>
    </xf>
    <xf numFmtId="0" fontId="3" fillId="12" borderId="13" xfId="0" applyFont="1" applyFill="1" applyBorder="1" applyAlignment="1">
      <alignment horizontal="center"/>
    </xf>
    <xf numFmtId="0" fontId="1" fillId="0" borderId="31" xfId="0" applyFont="1" applyBorder="1"/>
    <xf numFmtId="0" fontId="25" fillId="3" borderId="0" xfId="0" applyFont="1" applyFill="1"/>
    <xf numFmtId="0" fontId="1" fillId="0" borderId="0" xfId="0" applyFont="1" applyAlignment="1">
      <alignment vertical="center" wrapText="1"/>
    </xf>
    <xf numFmtId="170" fontId="0" fillId="0" borderId="0" xfId="12" applyNumberFormat="1" applyFont="1" applyFill="1" applyBorder="1" applyProtection="1"/>
    <xf numFmtId="0" fontId="3" fillId="9" borderId="0" xfId="0" applyFont="1" applyFill="1"/>
    <xf numFmtId="0" fontId="38" fillId="0" borderId="0" xfId="0" applyFont="1"/>
    <xf numFmtId="0" fontId="39" fillId="0" borderId="0" xfId="0" applyFont="1"/>
    <xf numFmtId="0" fontId="38" fillId="3" borderId="0" xfId="0" applyFont="1" applyFill="1"/>
    <xf numFmtId="0" fontId="1" fillId="0" borderId="1" xfId="0" applyFont="1" applyBorder="1" applyAlignment="1">
      <alignment horizontal="center"/>
    </xf>
    <xf numFmtId="10" fontId="0" fillId="9" borderId="1" xfId="0" applyNumberFormat="1" applyFill="1" applyBorder="1" applyAlignment="1">
      <alignment horizontal="right"/>
    </xf>
    <xf numFmtId="3" fontId="0" fillId="9" borderId="1" xfId="0" applyNumberFormat="1" applyFill="1" applyBorder="1" applyProtection="1">
      <protection locked="0"/>
    </xf>
    <xf numFmtId="180" fontId="3" fillId="0" borderId="0" xfId="0" applyNumberFormat="1" applyFont="1"/>
    <xf numFmtId="0" fontId="0" fillId="0" borderId="11" xfId="0" applyBorder="1"/>
    <xf numFmtId="0" fontId="0" fillId="0" borderId="0" xfId="0" applyAlignment="1">
      <alignment horizontal="left" vertical="center" wrapText="1"/>
    </xf>
    <xf numFmtId="3" fontId="0" fillId="0" borderId="1" xfId="0" applyNumberFormat="1" applyBorder="1" applyProtection="1">
      <protection locked="0"/>
    </xf>
    <xf numFmtId="181" fontId="3" fillId="0" borderId="0" xfId="0" applyNumberFormat="1" applyFont="1"/>
    <xf numFmtId="0" fontId="25" fillId="0" borderId="0" xfId="0" applyFont="1" applyAlignment="1">
      <alignment horizontal="left"/>
    </xf>
    <xf numFmtId="0" fontId="0" fillId="0" borderId="0" xfId="0" applyAlignment="1">
      <alignment vertical="top"/>
    </xf>
    <xf numFmtId="0" fontId="0" fillId="0" borderId="4" xfId="0" applyBorder="1"/>
    <xf numFmtId="0" fontId="1" fillId="0" borderId="2" xfId="0" applyFont="1" applyBorder="1"/>
    <xf numFmtId="0" fontId="1" fillId="0" borderId="4" xfId="0" applyFont="1" applyBorder="1"/>
    <xf numFmtId="0" fontId="20" fillId="0" borderId="0" xfId="15"/>
    <xf numFmtId="0" fontId="2" fillId="0" borderId="0" xfId="0" applyFont="1"/>
    <xf numFmtId="10" fontId="1" fillId="0" borderId="2" xfId="0" applyNumberFormat="1" applyFont="1" applyBorder="1"/>
    <xf numFmtId="10" fontId="1" fillId="0" borderId="4" xfId="0" applyNumberFormat="1" applyFont="1" applyBorder="1"/>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8" xfId="0" applyBorder="1"/>
    <xf numFmtId="0" fontId="42" fillId="13" borderId="0" xfId="0" applyFont="1" applyFill="1" applyAlignment="1">
      <alignment horizontal="left" vertical="top"/>
    </xf>
    <xf numFmtId="0" fontId="13" fillId="13" borderId="0" xfId="0" applyFont="1" applyFill="1" applyAlignment="1">
      <alignment horizontal="left" vertical="top" wrapText="1"/>
    </xf>
    <xf numFmtId="0" fontId="13" fillId="13" borderId="0" xfId="0" applyFont="1" applyFill="1" applyAlignment="1">
      <alignment horizontal="left" vertical="top"/>
    </xf>
    <xf numFmtId="0" fontId="16" fillId="14" borderId="0" xfId="0" applyFont="1" applyFill="1" applyAlignment="1">
      <alignment horizontal="left" vertical="center" wrapText="1"/>
    </xf>
    <xf numFmtId="0" fontId="1" fillId="15" borderId="0" xfId="0" applyFont="1" applyFill="1" applyAlignment="1">
      <alignment horizontal="left" vertical="top"/>
    </xf>
    <xf numFmtId="0" fontId="1" fillId="15" borderId="0" xfId="0" applyFont="1" applyFill="1" applyAlignment="1">
      <alignment horizontal="left" vertical="top" wrapText="1"/>
    </xf>
    <xf numFmtId="0" fontId="0" fillId="15" borderId="0" xfId="0" applyFill="1" applyAlignment="1">
      <alignment horizontal="left" vertical="top" wrapText="1"/>
    </xf>
    <xf numFmtId="0" fontId="12" fillId="0" borderId="0" xfId="0" applyFont="1" applyAlignment="1">
      <alignment horizontal="left" vertical="top" wrapText="1"/>
    </xf>
    <xf numFmtId="0" fontId="1" fillId="14" borderId="0" xfId="0" applyFont="1" applyFill="1" applyAlignment="1">
      <alignment vertical="center"/>
    </xf>
    <xf numFmtId="0" fontId="1" fillId="14" borderId="0" xfId="0" applyFont="1" applyFill="1" applyAlignment="1">
      <alignment vertical="center" wrapText="1"/>
    </xf>
    <xf numFmtId="0" fontId="0" fillId="16" borderId="0" xfId="0" applyFill="1"/>
    <xf numFmtId="0" fontId="0" fillId="16" borderId="1" xfId="0" applyFill="1" applyBorder="1" applyProtection="1">
      <protection locked="0"/>
    </xf>
    <xf numFmtId="3" fontId="0" fillId="16" borderId="1" xfId="0" applyNumberFormat="1" applyFill="1" applyBorder="1" applyProtection="1">
      <protection locked="0"/>
    </xf>
    <xf numFmtId="1" fontId="0" fillId="16" borderId="1" xfId="1" applyNumberFormat="1" applyFont="1" applyFill="1" applyBorder="1" applyProtection="1">
      <protection locked="0"/>
    </xf>
    <xf numFmtId="10" fontId="0" fillId="16" borderId="1" xfId="0" applyNumberFormat="1" applyFill="1" applyBorder="1" applyProtection="1">
      <protection locked="0"/>
    </xf>
    <xf numFmtId="41" fontId="0" fillId="16" borderId="1" xfId="0" applyNumberFormat="1" applyFill="1" applyBorder="1" applyAlignment="1" applyProtection="1">
      <alignment horizontal="center"/>
      <protection locked="0"/>
    </xf>
    <xf numFmtId="0" fontId="2" fillId="17" borderId="0" xfId="0" applyFont="1" applyFill="1"/>
    <xf numFmtId="0" fontId="0" fillId="17" borderId="0" xfId="0" applyFill="1"/>
    <xf numFmtId="10" fontId="0" fillId="17" borderId="0" xfId="0" applyNumberFormat="1" applyFill="1" applyAlignment="1">
      <alignment horizontal="right"/>
    </xf>
    <xf numFmtId="2" fontId="0" fillId="17" borderId="0" xfId="0" applyNumberFormat="1" applyFill="1" applyAlignment="1">
      <alignment horizontal="right"/>
    </xf>
    <xf numFmtId="0" fontId="4" fillId="18" borderId="0" xfId="0" applyFont="1" applyFill="1" applyAlignment="1">
      <alignment vertical="top"/>
    </xf>
    <xf numFmtId="0" fontId="43" fillId="18" borderId="0" xfId="0" applyFont="1" applyFill="1" applyAlignment="1">
      <alignment vertical="top"/>
    </xf>
    <xf numFmtId="0" fontId="2" fillId="15" borderId="2" xfId="0" applyFont="1" applyFill="1" applyBorder="1"/>
    <xf numFmtId="0" fontId="2" fillId="15" borderId="3" xfId="0" applyFont="1" applyFill="1" applyBorder="1"/>
    <xf numFmtId="0" fontId="2" fillId="15" borderId="4" xfId="0" applyFont="1" applyFill="1" applyBorder="1"/>
    <xf numFmtId="0" fontId="2" fillId="15" borderId="1" xfId="0" applyFont="1" applyFill="1" applyBorder="1"/>
    <xf numFmtId="4" fontId="0" fillId="16" borderId="1" xfId="0" applyNumberFormat="1" applyFill="1" applyBorder="1" applyProtection="1">
      <protection locked="0"/>
    </xf>
    <xf numFmtId="0" fontId="0" fillId="19" borderId="0" xfId="0" applyFill="1"/>
    <xf numFmtId="0" fontId="3" fillId="19" borderId="0" xfId="0" applyFont="1" applyFill="1" applyAlignment="1">
      <alignment horizontal="right"/>
    </xf>
    <xf numFmtId="0" fontId="0" fillId="19" borderId="1" xfId="0" applyFill="1" applyBorder="1"/>
    <xf numFmtId="4" fontId="0" fillId="19" borderId="1" xfId="0" applyNumberFormat="1" applyFill="1" applyBorder="1"/>
    <xf numFmtId="0" fontId="21" fillId="16" borderId="1" xfId="0" applyFont="1" applyFill="1" applyBorder="1" applyProtection="1">
      <protection locked="0"/>
    </xf>
    <xf numFmtId="0" fontId="21" fillId="16" borderId="30" xfId="0" applyFont="1" applyFill="1" applyBorder="1" applyProtection="1">
      <protection locked="0"/>
    </xf>
    <xf numFmtId="3" fontId="21" fillId="16" borderId="1" xfId="0" applyNumberFormat="1" applyFont="1" applyFill="1" applyBorder="1" applyProtection="1">
      <protection locked="0"/>
    </xf>
    <xf numFmtId="3" fontId="31" fillId="16" borderId="1" xfId="0" applyNumberFormat="1" applyFont="1" applyFill="1" applyBorder="1" applyProtection="1">
      <protection locked="0"/>
    </xf>
    <xf numFmtId="0" fontId="44" fillId="0" borderId="0" xfId="0" applyFont="1"/>
    <xf numFmtId="0" fontId="1" fillId="17" borderId="0" xfId="0" applyFont="1" applyFill="1"/>
    <xf numFmtId="0" fontId="21" fillId="19" borderId="1" xfId="0" applyFont="1" applyFill="1" applyBorder="1" applyProtection="1">
      <protection locked="0"/>
    </xf>
    <xf numFmtId="0" fontId="21" fillId="19" borderId="1" xfId="0" applyFont="1" applyFill="1" applyBorder="1"/>
    <xf numFmtId="0" fontId="44" fillId="0" borderId="0" xfId="0" applyFont="1" applyAlignment="1">
      <alignment horizontal="left" vertical="center" wrapText="1"/>
    </xf>
    <xf numFmtId="0" fontId="1" fillId="20" borderId="15" xfId="0" applyFont="1" applyFill="1" applyBorder="1" applyAlignment="1">
      <alignment horizontal="right" vertical="center" wrapText="1"/>
    </xf>
    <xf numFmtId="0" fontId="2" fillId="20" borderId="16" xfId="0" applyFont="1" applyFill="1" applyBorder="1" applyAlignment="1">
      <alignment horizontal="left" vertical="center"/>
    </xf>
    <xf numFmtId="0" fontId="26" fillId="20" borderId="16" xfId="0" applyFont="1" applyFill="1" applyBorder="1" applyAlignment="1">
      <alignment vertical="center"/>
    </xf>
    <xf numFmtId="0" fontId="1" fillId="20" borderId="16" xfId="0" applyFont="1" applyFill="1" applyBorder="1" applyAlignment="1">
      <alignment horizontal="right" vertical="center" wrapText="1"/>
    </xf>
    <xf numFmtId="1" fontId="2" fillId="20" borderId="17" xfId="0" applyNumberFormat="1" applyFont="1" applyFill="1" applyBorder="1" applyAlignment="1">
      <alignment horizontal="left" vertical="center"/>
    </xf>
    <xf numFmtId="0" fontId="0" fillId="16" borderId="1" xfId="0" applyFill="1" applyBorder="1" applyAlignment="1" applyProtection="1">
      <alignment horizontal="right"/>
      <protection locked="0"/>
    </xf>
    <xf numFmtId="170" fontId="0" fillId="16" borderId="13" xfId="12" applyNumberFormat="1" applyFont="1" applyFill="1" applyBorder="1" applyProtection="1">
      <protection locked="0"/>
    </xf>
    <xf numFmtId="0" fontId="0" fillId="16" borderId="5" xfId="0" applyFill="1" applyBorder="1" applyAlignment="1" applyProtection="1">
      <alignment vertical="top" wrapText="1"/>
      <protection locked="0"/>
    </xf>
    <xf numFmtId="0" fontId="0" fillId="16" borderId="6" xfId="0" applyFill="1" applyBorder="1" applyAlignment="1" applyProtection="1">
      <alignment vertical="top" wrapText="1"/>
      <protection locked="0"/>
    </xf>
    <xf numFmtId="0" fontId="0" fillId="16" borderId="7" xfId="0" applyFill="1" applyBorder="1" applyAlignment="1" applyProtection="1">
      <alignment vertical="top" wrapText="1"/>
      <protection locked="0"/>
    </xf>
    <xf numFmtId="0" fontId="0" fillId="16" borderId="8"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0" fillId="16" borderId="9" xfId="0" applyFill="1" applyBorder="1" applyAlignment="1" applyProtection="1">
      <alignment vertical="top" wrapText="1"/>
      <protection locked="0"/>
    </xf>
    <xf numFmtId="0" fontId="0" fillId="16" borderId="10" xfId="0" applyFill="1" applyBorder="1" applyAlignment="1" applyProtection="1">
      <alignment vertical="top" wrapText="1"/>
      <protection locked="0"/>
    </xf>
    <xf numFmtId="0" fontId="0" fillId="16" borderId="11" xfId="0" applyFill="1" applyBorder="1" applyAlignment="1" applyProtection="1">
      <alignment vertical="top" wrapText="1"/>
      <protection locked="0"/>
    </xf>
    <xf numFmtId="0" fontId="0" fillId="16" borderId="12" xfId="0" applyFill="1" applyBorder="1" applyAlignment="1" applyProtection="1">
      <alignment vertical="top" wrapText="1"/>
      <protection locked="0"/>
    </xf>
    <xf numFmtId="0" fontId="0" fillId="17" borderId="1" xfId="0" applyFill="1" applyBorder="1"/>
    <xf numFmtId="0" fontId="3" fillId="21" borderId="0" xfId="0" applyFont="1" applyFill="1"/>
    <xf numFmtId="3" fontId="3" fillId="21" borderId="0" xfId="0" applyNumberFormat="1" applyFont="1" applyFill="1"/>
    <xf numFmtId="166" fontId="3" fillId="21" borderId="0" xfId="0" applyNumberFormat="1" applyFont="1" applyFill="1"/>
    <xf numFmtId="1" fontId="3" fillId="21" borderId="0" xfId="0" applyNumberFormat="1" applyFont="1" applyFill="1"/>
    <xf numFmtId="9" fontId="3" fillId="21" borderId="0" xfId="0" applyNumberFormat="1" applyFont="1" applyFill="1"/>
    <xf numFmtId="41" fontId="3" fillId="21" borderId="0" xfId="0" applyNumberFormat="1" applyFont="1" applyFill="1"/>
    <xf numFmtId="0" fontId="3" fillId="21" borderId="0" xfId="0" applyFont="1" applyFill="1" applyAlignment="1">
      <alignment wrapText="1"/>
    </xf>
    <xf numFmtId="2" fontId="3" fillId="21" borderId="0" xfId="0" applyNumberFormat="1" applyFont="1" applyFill="1" applyAlignment="1">
      <alignment horizontal="right"/>
    </xf>
    <xf numFmtId="0" fontId="5" fillId="22" borderId="0" xfId="0" applyFont="1" applyFill="1"/>
    <xf numFmtId="10" fontId="5" fillId="22" borderId="0" xfId="0" applyNumberFormat="1" applyFont="1" applyFill="1"/>
    <xf numFmtId="2" fontId="5" fillId="22" borderId="0" xfId="0" applyNumberFormat="1" applyFont="1" applyFill="1"/>
    <xf numFmtId="0" fontId="3" fillId="19" borderId="0" xfId="0" applyFont="1" applyFill="1"/>
    <xf numFmtId="3" fontId="3" fillId="19" borderId="0" xfId="0" applyNumberFormat="1" applyFont="1" applyFill="1"/>
    <xf numFmtId="41" fontId="3" fillId="19" borderId="0" xfId="0" applyNumberFormat="1" applyFont="1" applyFill="1"/>
    <xf numFmtId="1" fontId="3" fillId="19" borderId="0" xfId="0" applyNumberFormat="1" applyFont="1" applyFill="1"/>
    <xf numFmtId="9" fontId="3" fillId="19" borderId="0" xfId="0" applyNumberFormat="1" applyFont="1" applyFill="1"/>
    <xf numFmtId="0" fontId="44" fillId="18" borderId="0" xfId="0" applyFont="1" applyFill="1" applyAlignment="1">
      <alignment vertical="top"/>
    </xf>
    <xf numFmtId="2" fontId="3" fillId="21" borderId="0" xfId="0" applyNumberFormat="1" applyFont="1" applyFill="1"/>
    <xf numFmtId="10" fontId="3" fillId="22" borderId="0" xfId="0" applyNumberFormat="1" applyFont="1" applyFill="1"/>
    <xf numFmtId="2" fontId="3" fillId="22" borderId="0" xfId="0" applyNumberFormat="1" applyFont="1" applyFill="1"/>
    <xf numFmtId="0" fontId="3" fillId="3" borderId="0" xfId="0" applyFont="1" applyFill="1" applyAlignment="1">
      <alignment vertical="center" wrapText="1"/>
    </xf>
    <xf numFmtId="3" fontId="0" fillId="0" borderId="0" xfId="0" applyNumberFormat="1" applyProtection="1">
      <protection locked="0"/>
    </xf>
    <xf numFmtId="3" fontId="33" fillId="0" borderId="0" xfId="0" applyNumberFormat="1" applyFont="1" applyProtection="1">
      <protection locked="0"/>
    </xf>
    <xf numFmtId="0" fontId="3" fillId="19" borderId="0" xfId="0" applyFont="1" applyFill="1" applyAlignment="1">
      <alignment vertical="top" wrapText="1"/>
    </xf>
    <xf numFmtId="3" fontId="21" fillId="0" borderId="1" xfId="0" applyNumberFormat="1" applyFont="1" applyBorder="1" applyProtection="1">
      <protection locked="0"/>
    </xf>
    <xf numFmtId="0" fontId="34" fillId="12" borderId="2" xfId="0" applyFont="1" applyFill="1" applyBorder="1" applyAlignment="1">
      <alignment horizontal="left" vertical="center"/>
    </xf>
    <xf numFmtId="0" fontId="34" fillId="12" borderId="3" xfId="0" applyFont="1" applyFill="1" applyBorder="1" applyAlignment="1">
      <alignment horizontal="left" vertical="center"/>
    </xf>
    <xf numFmtId="0" fontId="0" fillId="0" borderId="3" xfId="0" applyBorder="1"/>
    <xf numFmtId="0" fontId="0" fillId="6" borderId="5"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8">
    <cellStyle name="DB op DB-150" xfId="17" xr:uid="{A4071D30-91BE-4B92-BE38-C3630068BA5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8" builtinId="8" hidden="1"/>
    <cellStyle name="Hyperlink" xfId="4" builtinId="8" hidden="1"/>
    <cellStyle name="Hyperlink" xfId="6"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9">
    <dxf>
      <font>
        <color rgb="FFD51B1E"/>
      </font>
      <fill>
        <patternFill>
          <bgColor rgb="FFFFF4DB"/>
        </patternFill>
      </fill>
    </dxf>
    <dxf>
      <font>
        <color auto="1"/>
      </font>
      <fill>
        <patternFill>
          <bgColor theme="6" tint="0.39994506668294322"/>
        </patternFill>
      </fill>
    </dxf>
    <dxf>
      <fill>
        <patternFill>
          <bgColor rgb="FFBCDFF1"/>
        </patternFill>
      </fill>
    </dxf>
    <dxf>
      <font>
        <strike/>
        <color rgb="FFD51B1E"/>
      </font>
    </dxf>
    <dxf>
      <font>
        <strike/>
        <color rgb="FFD51B1E"/>
      </font>
    </dxf>
    <dxf>
      <fill>
        <patternFill>
          <bgColor rgb="FFBCDFF1"/>
        </patternFill>
      </fill>
    </dxf>
    <dxf>
      <font>
        <strike/>
        <color rgb="FFD51B1E"/>
      </font>
      <fill>
        <patternFill patternType="none">
          <bgColor auto="1"/>
        </patternFill>
      </fill>
    </dxf>
    <dxf>
      <fill>
        <patternFill>
          <bgColor rgb="FFBCDFF1"/>
        </patternFill>
      </fill>
    </dxf>
    <dxf>
      <font>
        <strike/>
        <color rgb="FFD51B1E"/>
      </font>
      <fill>
        <patternFill patternType="none">
          <bgColor auto="1"/>
        </patternFill>
      </fill>
    </dxf>
    <dxf>
      <fill>
        <patternFill>
          <bgColor rgb="FFBCDFF1"/>
        </patternFill>
      </fill>
    </dxf>
    <dxf>
      <font>
        <strike/>
        <color rgb="FFD51B1E"/>
      </font>
    </dxf>
    <dxf>
      <font>
        <strike val="0"/>
        <color auto="1"/>
      </font>
      <fill>
        <patternFill>
          <bgColor rgb="FFBCDFF1"/>
        </patternFill>
      </fill>
    </dxf>
    <dxf>
      <font>
        <strike/>
        <color rgb="FFD51B1E"/>
      </font>
    </dxf>
    <dxf>
      <font>
        <strike val="0"/>
        <color auto="1"/>
      </font>
      <fill>
        <patternFill>
          <bgColor rgb="FFBCDFF1"/>
        </patternFill>
      </fill>
    </dxf>
    <dxf>
      <font>
        <color auto="1"/>
      </font>
      <fill>
        <patternFill>
          <bgColor rgb="FFE89440"/>
        </patternFill>
      </fill>
      <border>
        <left style="thin">
          <color rgb="FFFF0000"/>
        </left>
        <right style="thin">
          <color rgb="FFFF0000"/>
        </right>
        <top style="thin">
          <color rgb="FFFF0000"/>
        </top>
        <bottom style="thin">
          <color rgb="FFFF0000"/>
        </bottom>
      </border>
    </dxf>
    <dxf>
      <font>
        <color theme="1"/>
      </font>
      <fill>
        <patternFill>
          <bgColor rgb="FF88B76D"/>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ont>
        <b/>
        <i val="0"/>
        <color rgb="FFD51B1E"/>
      </font>
      <fill>
        <patternFill patternType="none">
          <bgColor auto="1"/>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ont>
        <color rgb="FFD51B1E"/>
      </font>
      <fill>
        <patternFill>
          <bgColor rgb="FFFFF4DB"/>
        </patternFill>
      </fill>
    </dxf>
    <dxf>
      <fill>
        <patternFill>
          <bgColor rgb="FFB3D2E1"/>
        </patternFill>
      </fill>
    </dxf>
    <dxf>
      <fill>
        <patternFill>
          <bgColor rgb="FFB3D2E1"/>
        </patternFill>
      </fill>
    </dxf>
  </dxfs>
  <tableStyles count="0" defaultTableStyle="TableStyleMedium2" defaultPivotStyle="PivotStyleMedium9"/>
  <colors>
    <mruColors>
      <color rgb="FFE89440"/>
      <color rgb="FFD51B1E"/>
      <color rgb="FFBCDFF1"/>
      <color rgb="FF007BC7"/>
      <color rgb="FF88B76D"/>
      <color rgb="FFFFC84D"/>
      <color rgb="FF6BA549"/>
      <color rgb="FFF6D4B3"/>
      <color rgb="FFC4DBB7"/>
      <color rgb="FFFFB6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'KEV2024'!$C$11:$AL$11</c:f>
              <c:numCache>
                <c:formatCode>General</c:formatCode>
                <c:ptCount val="36"/>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pt idx="31">
                  <c:v>2057</c:v>
                </c:pt>
                <c:pt idx="32">
                  <c:v>2058</c:v>
                </c:pt>
                <c:pt idx="33">
                  <c:v>2059</c:v>
                </c:pt>
                <c:pt idx="34">
                  <c:v>2060</c:v>
                </c:pt>
                <c:pt idx="35">
                  <c:v>2061</c:v>
                </c:pt>
              </c:numCache>
            </c:numRef>
          </c:xVal>
          <c:yVal>
            <c:numRef>
              <c:f>'KEV2024'!$C$12:$AL$12</c:f>
              <c:numCache>
                <c:formatCode>_("€"\ * #,##0.000_);_("€"\ * \(#,##0.000\);_("€"\ * "-"??_);_(@_)</c:formatCode>
                <c:ptCount val="36"/>
                <c:pt idx="0">
                  <c:v>66.010870764012139</c:v>
                </c:pt>
                <c:pt idx="1">
                  <c:v>65.69381227348201</c:v>
                </c:pt>
                <c:pt idx="2">
                  <c:v>66.299770890457154</c:v>
                </c:pt>
                <c:pt idx="3">
                  <c:v>62.532195061665533</c:v>
                </c:pt>
                <c:pt idx="4">
                  <c:v>63.147577372455643</c:v>
                </c:pt>
                <c:pt idx="5">
                  <c:v>62.911572541179446</c:v>
                </c:pt>
                <c:pt idx="6">
                  <c:v>61.366589318331307</c:v>
                </c:pt>
                <c:pt idx="7">
                  <c:v>61.401972691833365</c:v>
                </c:pt>
                <c:pt idx="8">
                  <c:v>62.073318876280297</c:v>
                </c:pt>
                <c:pt idx="9">
                  <c:v>62.600100371192447</c:v>
                </c:pt>
                <c:pt idx="10">
                  <c:v>62.978459100763729</c:v>
                </c:pt>
                <c:pt idx="11">
                  <c:v>64.872741354623656</c:v>
                </c:pt>
                <c:pt idx="12">
                  <c:v>64.770488416749998</c:v>
                </c:pt>
                <c:pt idx="13">
                  <c:v>63.696142962234745</c:v>
                </c:pt>
                <c:pt idx="14">
                  <c:v>64.970065821479452</c:v>
                </c:pt>
                <c:pt idx="15">
                  <c:v>66.269467137909061</c:v>
                </c:pt>
                <c:pt idx="16">
                  <c:v>67.594856480667218</c:v>
                </c:pt>
                <c:pt idx="17">
                  <c:v>68.946753610280581</c:v>
                </c:pt>
                <c:pt idx="18">
                  <c:v>70.325688682486188</c:v>
                </c:pt>
                <c:pt idx="19">
                  <c:v>71.732202456135909</c:v>
                </c:pt>
                <c:pt idx="20">
                  <c:v>73.166846505258633</c:v>
                </c:pt>
                <c:pt idx="21">
                  <c:v>74.630183435363776</c:v>
                </c:pt>
                <c:pt idx="22">
                  <c:v>76.122787104071065</c:v>
                </c:pt>
                <c:pt idx="23">
                  <c:v>77.645242846152485</c:v>
                </c:pt>
                <c:pt idx="24">
                  <c:v>79.198147703075549</c:v>
                </c:pt>
                <c:pt idx="25">
                  <c:v>80.782110657137025</c:v>
                </c:pt>
                <c:pt idx="26">
                  <c:v>82.397752870279803</c:v>
                </c:pt>
                <c:pt idx="27">
                  <c:v>84.045707927685385</c:v>
                </c:pt>
                <c:pt idx="28">
                  <c:v>85.726622086239104</c:v>
                </c:pt>
                <c:pt idx="29">
                  <c:v>87.44115452796386</c:v>
                </c:pt>
                <c:pt idx="30">
                  <c:v>89.189977618523159</c:v>
                </c:pt>
                <c:pt idx="31">
                  <c:v>90.973777170893626</c:v>
                </c:pt>
                <c:pt idx="32">
                  <c:v>92.793252714311492</c:v>
                </c:pt>
                <c:pt idx="33">
                  <c:v>94.649117768597719</c:v>
                </c:pt>
                <c:pt idx="34">
                  <c:v>96.542100123969661</c:v>
                </c:pt>
                <c:pt idx="35">
                  <c:v>98.47294212644907</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2924175</xdr:colOff>
      <xdr:row>0</xdr:row>
      <xdr:rowOff>28575</xdr:rowOff>
    </xdr:from>
    <xdr:to>
      <xdr:col>1</xdr:col>
      <xdr:colOff>3390900</xdr:colOff>
      <xdr:row>1</xdr:row>
      <xdr:rowOff>133350</xdr:rowOff>
    </xdr:to>
    <xdr:pic>
      <xdr:nvPicPr>
        <xdr:cNvPr id="2" name="Afbeelding 1" descr="Rijkslogo">
          <a:extLst>
            <a:ext uri="{FF2B5EF4-FFF2-40B4-BE49-F238E27FC236}">
              <a16:creationId xmlns:a16="http://schemas.microsoft.com/office/drawing/2014/main" id="{15F2E3A3-47E2-9402-01E4-D8DFD985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642"/>
        <a:stretch>
          <a:fillRect/>
        </a:stretch>
      </xdr:blipFill>
      <xdr:spPr bwMode="auto">
        <a:xfrm>
          <a:off x="3248025" y="28575"/>
          <a:ext cx="466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3409950</xdr:colOff>
      <xdr:row>0</xdr:row>
      <xdr:rowOff>390525</xdr:rowOff>
    </xdr:from>
    <xdr:to>
      <xdr:col>1</xdr:col>
      <xdr:colOff>5753100</xdr:colOff>
      <xdr:row>1</xdr:row>
      <xdr:rowOff>219075</xdr:rowOff>
    </xdr:to>
    <xdr:pic>
      <xdr:nvPicPr>
        <xdr:cNvPr id="3" name="Afbeelding 2" descr="Rijksdienst voor Ondernemend Nederland">
          <a:extLst>
            <a:ext uri="{FF2B5EF4-FFF2-40B4-BE49-F238E27FC236}">
              <a16:creationId xmlns:a16="http://schemas.microsoft.com/office/drawing/2014/main" id="{52244FE7-3B06-46E1-90F8-477C75B10AE1}"/>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50601" b="13855"/>
        <a:stretch>
          <a:fillRect/>
        </a:stretch>
      </xdr:blipFill>
      <xdr:spPr bwMode="auto">
        <a:xfrm>
          <a:off x="3733800" y="390525"/>
          <a:ext cx="2343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88B76D"/>
    <pageSetUpPr fitToPage="1"/>
  </sheetPr>
  <dimension ref="B1:E61"/>
  <sheetViews>
    <sheetView showRowColHeaders="0" tabSelected="1" workbookViewId="0">
      <selection activeCell="E6" sqref="E6"/>
    </sheetView>
  </sheetViews>
  <sheetFormatPr defaultColWidth="8.85546875" defaultRowHeight="15"/>
  <cols>
    <col min="1" max="1" width="4.85546875" style="3" customWidth="1"/>
    <col min="2" max="2" width="100.7109375" style="3" customWidth="1"/>
    <col min="3" max="3" width="8.85546875" style="3"/>
    <col min="4" max="4" width="14" style="3" customWidth="1"/>
    <col min="5" max="5" width="39.140625" style="3" customWidth="1"/>
    <col min="6" max="16384" width="8.85546875" style="3"/>
  </cols>
  <sheetData>
    <row r="1" spans="2:5" ht="57.75" customHeight="1"/>
    <row r="2" spans="2:5" ht="63">
      <c r="B2" s="228" t="s">
        <v>0</v>
      </c>
    </row>
    <row r="3" spans="2:5" ht="25.5" customHeight="1">
      <c r="B3" s="224" t="s">
        <v>374</v>
      </c>
    </row>
    <row r="4" spans="2:5" ht="12.75" customHeight="1">
      <c r="B4" s="73"/>
    </row>
    <row r="5" spans="2:5">
      <c r="B5" s="225" t="s">
        <v>1</v>
      </c>
    </row>
    <row r="6" spans="2:5" ht="153" customHeight="1">
      <c r="B6" s="74" t="s">
        <v>2</v>
      </c>
      <c r="E6" s="82"/>
    </row>
    <row r="8" spans="2:5" ht="21" customHeight="1">
      <c r="B8" s="221" t="s">
        <v>3</v>
      </c>
      <c r="E8"/>
    </row>
    <row r="9" spans="2:5" ht="11.25" customHeight="1">
      <c r="B9" s="75"/>
    </row>
    <row r="10" spans="2:5">
      <c r="B10" s="226" t="s">
        <v>4</v>
      </c>
    </row>
    <row r="11" spans="2:5" ht="151.5" customHeight="1">
      <c r="B11" s="74" t="s">
        <v>5</v>
      </c>
      <c r="E11" s="143"/>
    </row>
    <row r="12" spans="2:5">
      <c r="B12" s="5"/>
    </row>
    <row r="13" spans="2:5">
      <c r="B13" s="226" t="s">
        <v>6</v>
      </c>
    </row>
    <row r="14" spans="2:5" ht="62.25" customHeight="1">
      <c r="B14" s="74" t="s">
        <v>7</v>
      </c>
    </row>
    <row r="15" spans="2:5" ht="16.5" customHeight="1">
      <c r="B15" s="5"/>
    </row>
    <row r="16" spans="2:5" ht="16.5" customHeight="1">
      <c r="B16" s="226" t="s">
        <v>8</v>
      </c>
    </row>
    <row r="17" spans="2:2" ht="48" customHeight="1">
      <c r="B17" s="74" t="s">
        <v>9</v>
      </c>
    </row>
    <row r="18" spans="2:2" ht="16.5" customHeight="1">
      <c r="B18" s="5"/>
    </row>
    <row r="19" spans="2:2">
      <c r="B19" s="226" t="s">
        <v>10</v>
      </c>
    </row>
    <row r="20" spans="2:2" ht="94.5" customHeight="1">
      <c r="B20" s="74" t="s">
        <v>11</v>
      </c>
    </row>
    <row r="21" spans="2:2" ht="15.75" customHeight="1">
      <c r="B21" s="5"/>
    </row>
    <row r="22" spans="2:2" ht="23.25">
      <c r="B22" s="222" t="s">
        <v>12</v>
      </c>
    </row>
    <row r="24" spans="2:2" ht="34.5" customHeight="1">
      <c r="B24" s="74" t="s">
        <v>13</v>
      </c>
    </row>
    <row r="25" spans="2:2" ht="18" customHeight="1">
      <c r="B25" s="5"/>
    </row>
    <row r="26" spans="2:2">
      <c r="B26" s="225" t="s">
        <v>14</v>
      </c>
    </row>
    <row r="27" spans="2:2" ht="30">
      <c r="B27" s="74" t="s">
        <v>15</v>
      </c>
    </row>
    <row r="29" spans="2:2">
      <c r="B29" s="226" t="s">
        <v>16</v>
      </c>
    </row>
    <row r="30" spans="2:2" ht="93.75" customHeight="1">
      <c r="B30" s="74" t="s">
        <v>17</v>
      </c>
    </row>
    <row r="31" spans="2:2">
      <c r="B31" s="5"/>
    </row>
    <row r="32" spans="2:2">
      <c r="B32" s="225" t="s">
        <v>18</v>
      </c>
    </row>
    <row r="33" spans="2:2" ht="107.25" customHeight="1">
      <c r="B33" s="74" t="s">
        <v>19</v>
      </c>
    </row>
    <row r="34" spans="2:2">
      <c r="B34" s="5"/>
    </row>
    <row r="35" spans="2:2">
      <c r="B35" s="225" t="s">
        <v>20</v>
      </c>
    </row>
    <row r="36" spans="2:2" ht="120">
      <c r="B36" s="74" t="s">
        <v>21</v>
      </c>
    </row>
    <row r="38" spans="2:2">
      <c r="B38" s="225" t="s">
        <v>22</v>
      </c>
    </row>
    <row r="39" spans="2:2" ht="198.75" customHeight="1">
      <c r="B39" s="74" t="s">
        <v>23</v>
      </c>
    </row>
    <row r="40" spans="2:2">
      <c r="B40" s="5"/>
    </row>
    <row r="41" spans="2:2">
      <c r="B41" s="225" t="s">
        <v>24</v>
      </c>
    </row>
    <row r="42" spans="2:2" ht="30">
      <c r="B42" s="74" t="s">
        <v>25</v>
      </c>
    </row>
    <row r="43" spans="2:2" ht="17.25" customHeight="1"/>
    <row r="44" spans="2:2" ht="23.25">
      <c r="B44" s="223" t="s">
        <v>26</v>
      </c>
    </row>
    <row r="45" spans="2:2">
      <c r="B45" s="4"/>
    </row>
    <row r="46" spans="2:2">
      <c r="B46" s="225" t="s">
        <v>27</v>
      </c>
    </row>
    <row r="47" spans="2:2" ht="45">
      <c r="B47" s="74" t="s">
        <v>28</v>
      </c>
    </row>
    <row r="48" spans="2:2">
      <c r="B48" s="5"/>
    </row>
    <row r="49" spans="2:2">
      <c r="B49" s="225" t="s">
        <v>29</v>
      </c>
    </row>
    <row r="50" spans="2:2" ht="60">
      <c r="B50" s="74" t="s">
        <v>30</v>
      </c>
    </row>
    <row r="51" spans="2:2">
      <c r="B51" s="4"/>
    </row>
    <row r="52" spans="2:2">
      <c r="B52" s="227" t="s">
        <v>31</v>
      </c>
    </row>
    <row r="53" spans="2:2" ht="45">
      <c r="B53" s="74" t="s">
        <v>32</v>
      </c>
    </row>
    <row r="54" spans="2:2" ht="15" customHeight="1">
      <c r="B54" s="5"/>
    </row>
    <row r="55" spans="2:2">
      <c r="B55" s="227" t="s">
        <v>33</v>
      </c>
    </row>
    <row r="56" spans="2:2" ht="90">
      <c r="B56" s="74" t="s">
        <v>34</v>
      </c>
    </row>
    <row r="57" spans="2:2" hidden="1"/>
    <row r="58" spans="2:2" ht="90" hidden="1">
      <c r="B58" s="5" t="s">
        <v>35</v>
      </c>
    </row>
    <row r="60" spans="2:2">
      <c r="B60" s="226" t="s">
        <v>36</v>
      </c>
    </row>
    <row r="61" spans="2:2" ht="305.25" customHeight="1">
      <c r="B61" s="74" t="s">
        <v>37</v>
      </c>
    </row>
  </sheetData>
  <sheetProtection algorithmName="SHA-512" hashValue="hlEEHlX/VxOo72QfrNf+7v4HOb/MYWzAXXRjbqrSwAoQqg/2q56rsInXMFmhMp7hC6m/uCrNkyolbdGcTM8hNw==" saltValue="XHyT0WT+FcUfVgtn8tBxIg==" spinCount="100000" sheet="1" objects="1" scenarios="1"/>
  <pageMargins left="0.23622047244094491" right="0.23622047244094491" top="0.74803149606299213" bottom="0.74803149606299213" header="0.11811023622047245" footer="0.11811023622047245"/>
  <pageSetup paperSize="9" scale="90" fitToHeight="3" pageOrder="overThenDown" orientation="portrait" r:id="rId1"/>
  <headerFooter>
    <oddHeader>&amp;L&amp;10Windenergie Op Zee&amp;C&amp;10RVO.nl&amp;R&amp;10Exploitatieberekening
Instructies</oddHeader>
    <oddFooter>&amp;L&amp;8&amp;F &amp;R&amp;8&amp;P/&amp;N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7BC7"/>
    <pageSetUpPr fitToPage="1"/>
  </sheetPr>
  <dimension ref="A1:T83"/>
  <sheetViews>
    <sheetView topLeftCell="A42" zoomScaleNormal="100" workbookViewId="0">
      <selection activeCell="N68" sqref="N68"/>
    </sheetView>
  </sheetViews>
  <sheetFormatPr defaultColWidth="8.85546875" defaultRowHeight="15"/>
  <cols>
    <col min="1" max="1" width="4.85546875" style="191" customWidth="1"/>
    <col min="2" max="2" width="23.28515625" customWidth="1"/>
    <col min="3" max="3" width="18.5703125" customWidth="1"/>
    <col min="4" max="4" width="18.42578125" customWidth="1"/>
    <col min="5" max="5" width="13" customWidth="1"/>
    <col min="6" max="6" width="11.85546875" customWidth="1"/>
    <col min="7" max="7" width="16.28515625" customWidth="1"/>
    <col min="8" max="8" width="16.140625" customWidth="1"/>
    <col min="9" max="11" width="14.140625" customWidth="1"/>
    <col min="12" max="12" width="11.7109375" bestFit="1" customWidth="1"/>
    <col min="13" max="14" width="10.7109375" customWidth="1"/>
    <col min="17" max="17" width="38.85546875" bestFit="1" customWidth="1"/>
    <col min="18" max="18" width="7.140625" bestFit="1" customWidth="1"/>
    <col min="19" max="19" width="11" customWidth="1"/>
  </cols>
  <sheetData>
    <row r="1" spans="1:15" ht="31.5">
      <c r="B1" s="14" t="s">
        <v>38</v>
      </c>
      <c r="C1" s="14"/>
    </row>
    <row r="2" spans="1:15" ht="30" customHeight="1">
      <c r="B2" s="229" t="str">
        <f>Instructies!B3</f>
        <v>Nederwiek kavel I-A - Definitieve versie (15-9-2025)</v>
      </c>
      <c r="C2" s="230"/>
      <c r="D2" s="230"/>
      <c r="E2" s="230"/>
      <c r="F2" s="66"/>
      <c r="G2" s="66"/>
      <c r="H2" s="66"/>
      <c r="I2" s="66"/>
      <c r="J2" s="66"/>
      <c r="K2" s="66"/>
      <c r="L2" s="66"/>
      <c r="M2" s="66"/>
      <c r="N2" s="66"/>
      <c r="O2" s="66"/>
    </row>
    <row r="3" spans="1:15">
      <c r="B3" s="231" t="s">
        <v>39</v>
      </c>
      <c r="C3" s="231"/>
      <c r="D3" s="231"/>
      <c r="E3" s="231"/>
    </row>
    <row r="4" spans="1:15">
      <c r="B4" s="203" t="s">
        <v>40</v>
      </c>
      <c r="C4" s="177"/>
      <c r="D4" s="177"/>
      <c r="E4" s="177"/>
    </row>
    <row r="5" spans="1:15">
      <c r="B5" s="242" t="s">
        <v>41</v>
      </c>
      <c r="C5" s="241"/>
      <c r="D5" s="241"/>
      <c r="E5" s="241"/>
      <c r="F5" s="241"/>
      <c r="G5" s="241"/>
      <c r="H5" s="241"/>
    </row>
    <row r="7" spans="1:15" ht="18.75">
      <c r="B7" s="237" t="s">
        <v>42</v>
      </c>
      <c r="C7" s="237"/>
      <c r="D7" s="237"/>
      <c r="E7" s="237"/>
    </row>
    <row r="8" spans="1:15">
      <c r="B8" s="238" t="str">
        <f>Berekeningen!$C$112</f>
        <v>Projectrentabiliteit over exploitatie</v>
      </c>
      <c r="C8" s="238"/>
      <c r="D8" s="239" t="str">
        <f ca="1">IFERROR(Berekeningen!$E$112,"geen resultaat")</f>
        <v>geen resultaat</v>
      </c>
      <c r="E8" s="238"/>
    </row>
    <row r="9" spans="1:15">
      <c r="A9" s="192"/>
      <c r="B9" s="238" t="str">
        <f>Berekeningen!$C$116</f>
        <v>Rendement EV over exploitatie</v>
      </c>
      <c r="C9" s="238"/>
      <c r="D9" s="239" t="str">
        <f>IFERROR(Berekeningen!$E$116,"geen resultaat")</f>
        <v>geen EV</v>
      </c>
      <c r="E9" s="238"/>
    </row>
    <row r="10" spans="1:15">
      <c r="B10" s="238" t="str">
        <f>Berekeningen!$C$119</f>
        <v>DSCR totaal</v>
      </c>
      <c r="C10" s="238"/>
      <c r="D10" s="240" t="str">
        <f ca="1">IFERROR(Berekeningen!$E$119,"geen resultaat")</f>
        <v>geen resultaat</v>
      </c>
      <c r="E10" s="238"/>
    </row>
    <row r="12" spans="1:15" ht="18.75">
      <c r="B12" s="243" t="s">
        <v>43</v>
      </c>
      <c r="C12" s="244"/>
      <c r="D12" s="245"/>
      <c r="E12" s="207"/>
    </row>
    <row r="13" spans="1:15">
      <c r="B13" s="79" t="s">
        <v>44</v>
      </c>
      <c r="C13" s="204"/>
      <c r="D13" s="232"/>
      <c r="E13" s="207"/>
      <c r="G13" s="256" t="str">
        <f>IF(D13="","Vooringevulde waarden in de blauwe waarden in dit rekenmodel zijn illustratief en/of fictief. Vul uw eigen waarden in waar nodig","")</f>
        <v>Vooringevulde waarden in de blauwe waarden in dit rekenmodel zijn illustratief en/of fictief. Vul uw eigen waarden in waar nodig</v>
      </c>
      <c r="H13" s="52"/>
      <c r="I13" s="52"/>
      <c r="J13" s="52"/>
      <c r="K13" s="52"/>
    </row>
    <row r="14" spans="1:15">
      <c r="B14" s="79" t="s">
        <v>45</v>
      </c>
      <c r="C14" s="204"/>
      <c r="D14" s="232"/>
      <c r="E14" s="207"/>
      <c r="G14" s="52" t="str">
        <f>IF(D13="","","")</f>
        <v/>
      </c>
      <c r="H14" s="52"/>
      <c r="I14" s="52"/>
      <c r="J14" s="52"/>
      <c r="K14" s="52"/>
    </row>
    <row r="16" spans="1:15" ht="18.75">
      <c r="B16" s="243" t="s">
        <v>46</v>
      </c>
      <c r="C16" s="244"/>
      <c r="D16" s="244"/>
      <c r="E16" s="245"/>
      <c r="G16" s="246" t="s">
        <v>47</v>
      </c>
      <c r="H16" s="246"/>
      <c r="I16" s="246"/>
    </row>
    <row r="17" spans="1:20">
      <c r="B17" s="79" t="s">
        <v>48</v>
      </c>
      <c r="C17" s="204"/>
      <c r="D17" s="232"/>
      <c r="E17" s="44" t="s">
        <v>49</v>
      </c>
      <c r="G17" s="79" t="s">
        <v>50</v>
      </c>
      <c r="H17" s="204"/>
      <c r="I17" s="90" t="s">
        <v>51</v>
      </c>
      <c r="J17" s="202" t="s">
        <v>52</v>
      </c>
    </row>
    <row r="18" spans="1:20">
      <c r="B18" s="79" t="s">
        <v>53</v>
      </c>
      <c r="C18" s="204"/>
      <c r="D18" s="233"/>
      <c r="E18" s="44" t="s">
        <v>54</v>
      </c>
      <c r="G18" s="44" t="s">
        <v>55</v>
      </c>
      <c r="H18" s="44"/>
      <c r="I18" s="44">
        <v>2030</v>
      </c>
      <c r="J18" s="89" t="s">
        <v>56</v>
      </c>
    </row>
    <row r="19" spans="1:20">
      <c r="B19" s="79" t="s">
        <v>57</v>
      </c>
      <c r="C19" s="204"/>
      <c r="D19" s="83" t="str">
        <f>IFERROR(D18/D17,"")</f>
        <v/>
      </c>
      <c r="E19" s="44" t="s">
        <v>58</v>
      </c>
      <c r="G19" s="44" t="s">
        <v>59</v>
      </c>
      <c r="H19" s="44"/>
      <c r="I19" s="90">
        <v>40</v>
      </c>
      <c r="J19" s="89" t="s">
        <v>60</v>
      </c>
      <c r="T19" s="123"/>
    </row>
    <row r="20" spans="1:20">
      <c r="B20" s="79" t="s">
        <v>61</v>
      </c>
      <c r="C20" s="204"/>
      <c r="D20" s="122">
        <v>2030</v>
      </c>
      <c r="E20" s="44"/>
      <c r="G20" s="110" t="s">
        <v>62</v>
      </c>
      <c r="H20" s="111"/>
      <c r="I20" s="44">
        <v>2065</v>
      </c>
      <c r="J20" s="89" t="s">
        <v>63</v>
      </c>
    </row>
    <row r="21" spans="1:20">
      <c r="B21" s="79" t="s">
        <v>64</v>
      </c>
      <c r="C21" s="204"/>
      <c r="D21" s="234"/>
      <c r="E21" s="45"/>
      <c r="G21" s="44" t="s">
        <v>65</v>
      </c>
      <c r="H21" s="44"/>
      <c r="I21" s="44">
        <v>2064</v>
      </c>
    </row>
    <row r="23" spans="1:20" ht="18.75">
      <c r="A23" s="191" t="s">
        <v>66</v>
      </c>
      <c r="B23" s="243" t="s">
        <v>67</v>
      </c>
      <c r="C23" s="244"/>
      <c r="D23" s="244"/>
      <c r="E23" s="245"/>
      <c r="F23" s="208"/>
      <c r="J23" s="10"/>
    </row>
    <row r="24" spans="1:20" ht="28.5" customHeight="1">
      <c r="B24" s="194" t="s">
        <v>68</v>
      </c>
      <c r="C24" s="117" t="s">
        <v>69</v>
      </c>
      <c r="D24" s="56" t="s">
        <v>70</v>
      </c>
      <c r="E24" s="56" t="s">
        <v>71</v>
      </c>
      <c r="I24" s="11"/>
    </row>
    <row r="25" spans="1:20">
      <c r="B25" s="131">
        <f>IF(ISBLANK(D20),"",D20)</f>
        <v>2030</v>
      </c>
      <c r="C25" s="235"/>
      <c r="D25" s="45">
        <f>C25*$D$17</f>
        <v>0</v>
      </c>
      <c r="E25" s="83">
        <f>C25*D$18</f>
        <v>0</v>
      </c>
    </row>
    <row r="26" spans="1:20">
      <c r="B26" s="122">
        <f>B25+1</f>
        <v>2031</v>
      </c>
      <c r="C26" s="195">
        <f>100%-C25</f>
        <v>1</v>
      </c>
      <c r="D26" s="45">
        <f t="shared" ref="D26:D28" si="0">C26*$D$17</f>
        <v>0</v>
      </c>
      <c r="E26" s="83">
        <f>C26*D$18</f>
        <v>0</v>
      </c>
      <c r="H26" s="121"/>
    </row>
    <row r="27" spans="1:20" ht="15" hidden="1" customHeight="1">
      <c r="B27" s="122" t="e" cm="1">
        <f t="array" ref="B27">_xlfn.IFS(D20=2024,2026,D20=2025,2027,D20=2026,"",D20="","")</f>
        <v>#N/A</v>
      </c>
      <c r="C27" s="175"/>
      <c r="D27" s="45">
        <f t="shared" ref="D27" si="1">C27*$D$17</f>
        <v>0</v>
      </c>
      <c r="E27" s="83">
        <f>C27*D$18</f>
        <v>0</v>
      </c>
      <c r="G27" s="52"/>
      <c r="H27" s="121"/>
    </row>
    <row r="28" spans="1:20" ht="15.75" hidden="1" customHeight="1" thickBot="1">
      <c r="B28" s="127" t="str">
        <f>IF(B25=2024,2027,"")</f>
        <v/>
      </c>
      <c r="C28" s="144"/>
      <c r="D28" s="128">
        <f t="shared" si="0"/>
        <v>0</v>
      </c>
      <c r="E28" s="129">
        <f>C28*D$18</f>
        <v>0</v>
      </c>
      <c r="H28" s="121"/>
    </row>
    <row r="29" spans="1:20">
      <c r="B29" s="124" t="s">
        <v>72</v>
      </c>
      <c r="C29" s="125">
        <f>SUM(C25:C28)</f>
        <v>1</v>
      </c>
      <c r="D29" s="126">
        <f>SUM(D25:D28)</f>
        <v>0</v>
      </c>
      <c r="E29" s="133">
        <f>SUM(E25:E28)</f>
        <v>0</v>
      </c>
    </row>
    <row r="30" spans="1:20">
      <c r="G30" s="7"/>
    </row>
    <row r="31" spans="1:20" ht="18.75" hidden="1" customHeight="1">
      <c r="A31" s="193"/>
      <c r="B31" s="70"/>
      <c r="C31" s="70"/>
      <c r="D31" s="71" t="s">
        <v>73</v>
      </c>
      <c r="E31" s="72"/>
      <c r="G31" s="67"/>
      <c r="H31" s="67"/>
      <c r="I31" s="67"/>
    </row>
    <row r="32" spans="1:20" ht="15" hidden="1" customHeight="1">
      <c r="A32" s="193"/>
      <c r="B32" s="44" t="s">
        <v>48</v>
      </c>
      <c r="C32" s="44"/>
      <c r="D32" s="16">
        <v>1E-3</v>
      </c>
      <c r="E32" s="44" t="s">
        <v>49</v>
      </c>
      <c r="G32" s="67"/>
      <c r="H32" s="67"/>
      <c r="I32" s="67"/>
    </row>
    <row r="33" spans="1:12" ht="15" hidden="1" customHeight="1">
      <c r="A33" s="193"/>
      <c r="B33" s="44" t="s">
        <v>53</v>
      </c>
      <c r="C33" s="44"/>
      <c r="D33" s="17">
        <v>1E-3</v>
      </c>
      <c r="E33" s="44" t="s">
        <v>54</v>
      </c>
      <c r="G33" s="67"/>
      <c r="H33" s="67"/>
      <c r="I33" s="67"/>
    </row>
    <row r="34" spans="1:12" ht="15" hidden="1" customHeight="1">
      <c r="A34" s="193"/>
      <c r="B34" s="44" t="s">
        <v>57</v>
      </c>
      <c r="C34" s="44"/>
      <c r="D34" s="45">
        <f>D33/D32/100</f>
        <v>0.01</v>
      </c>
      <c r="E34" s="44" t="s">
        <v>58</v>
      </c>
      <c r="G34" s="67"/>
      <c r="H34" s="67"/>
      <c r="I34" s="67"/>
    </row>
    <row r="35" spans="1:12" ht="15" hidden="1" customHeight="1">
      <c r="D35" s="8"/>
    </row>
    <row r="36" spans="1:12" ht="18.75">
      <c r="B36" s="243" t="s">
        <v>74</v>
      </c>
      <c r="C36" s="244"/>
      <c r="D36" s="244"/>
      <c r="E36" s="245"/>
    </row>
    <row r="37" spans="1:12">
      <c r="A37" s="191" t="s">
        <v>75</v>
      </c>
      <c r="B37" s="79" t="s">
        <v>76</v>
      </c>
      <c r="C37" s="204"/>
      <c r="D37" s="47">
        <f>CAPEX!B6</f>
        <v>18352.509999999998</v>
      </c>
      <c r="E37" s="44" t="s">
        <v>77</v>
      </c>
    </row>
    <row r="38" spans="1:12">
      <c r="B38" s="79" t="s">
        <v>78</v>
      </c>
      <c r="C38" s="204"/>
      <c r="D38" s="232"/>
      <c r="E38" s="44" t="s">
        <v>79</v>
      </c>
    </row>
    <row r="40" spans="1:12" ht="18.75">
      <c r="B40" s="243" t="s">
        <v>80</v>
      </c>
      <c r="C40" s="244"/>
      <c r="D40" s="244"/>
      <c r="E40" s="245"/>
      <c r="G40" s="208"/>
      <c r="H40" s="208"/>
      <c r="I40" s="208"/>
      <c r="J40" s="208"/>
    </row>
    <row r="41" spans="1:12">
      <c r="B41" s="205" t="s">
        <v>81</v>
      </c>
      <c r="C41" s="206"/>
      <c r="D41" s="44"/>
      <c r="E41" s="44"/>
      <c r="I41" s="12"/>
    </row>
    <row r="42" spans="1:12">
      <c r="B42" s="79" t="s">
        <v>82</v>
      </c>
      <c r="C42" s="204"/>
      <c r="D42" s="235"/>
      <c r="E42" s="44"/>
      <c r="I42" s="146"/>
      <c r="K42" s="146"/>
    </row>
    <row r="43" spans="1:12">
      <c r="A43" s="191" t="s">
        <v>83</v>
      </c>
      <c r="B43" s="79" t="s">
        <v>84</v>
      </c>
      <c r="C43" s="204"/>
      <c r="D43" s="47">
        <f>D42*D37</f>
        <v>0</v>
      </c>
      <c r="E43" s="44" t="s">
        <v>77</v>
      </c>
      <c r="I43" s="146"/>
      <c r="K43" s="146"/>
    </row>
    <row r="44" spans="1:12">
      <c r="B44" s="205" t="s">
        <v>85</v>
      </c>
      <c r="C44" s="206"/>
      <c r="D44" s="44"/>
      <c r="E44" s="44"/>
      <c r="I44" s="146"/>
      <c r="K44" s="147"/>
      <c r="L44" s="148"/>
    </row>
    <row r="45" spans="1:12">
      <c r="B45" s="79" t="s">
        <v>86</v>
      </c>
      <c r="C45" s="204"/>
      <c r="D45" s="49">
        <f>100%-D42</f>
        <v>1</v>
      </c>
      <c r="E45" s="44"/>
      <c r="I45" s="145"/>
      <c r="K45" s="149"/>
    </row>
    <row r="46" spans="1:12">
      <c r="A46" s="191" t="s">
        <v>87</v>
      </c>
      <c r="B46" s="79" t="s">
        <v>88</v>
      </c>
      <c r="C46" s="204"/>
      <c r="D46" s="47">
        <f>D37-D43</f>
        <v>18352.509999999998</v>
      </c>
      <c r="E46" s="44" t="s">
        <v>77</v>
      </c>
    </row>
    <row r="47" spans="1:12">
      <c r="B47" s="79" t="s">
        <v>89</v>
      </c>
      <c r="C47" s="204"/>
      <c r="D47" s="236" t="s">
        <v>90</v>
      </c>
      <c r="E47" s="44"/>
    </row>
    <row r="48" spans="1:12">
      <c r="B48" s="79" t="str">
        <f>"Aflosperiode "&amp;IF(D42=1,"(bij 100% EM vult u 1 in)","")</f>
        <v xml:space="preserve">Aflosperiode </v>
      </c>
      <c r="C48" s="204"/>
      <c r="D48" s="232"/>
      <c r="E48" s="44" t="s">
        <v>79</v>
      </c>
      <c r="I48" s="112"/>
    </row>
    <row r="49" spans="2:11">
      <c r="B49" s="79" t="s">
        <v>91</v>
      </c>
      <c r="C49" s="204"/>
      <c r="D49" s="235"/>
      <c r="E49" s="44"/>
      <c r="I49" s="112"/>
    </row>
    <row r="50" spans="2:11">
      <c r="I50" s="150"/>
    </row>
    <row r="51" spans="2:11" ht="18.75">
      <c r="B51" s="243" t="s">
        <v>92</v>
      </c>
      <c r="C51" s="244"/>
      <c r="D51" s="244"/>
      <c r="E51" s="245"/>
    </row>
    <row r="52" spans="2:11" ht="15" hidden="1" customHeight="1">
      <c r="B52" s="79" t="s">
        <v>93</v>
      </c>
      <c r="C52" s="204"/>
      <c r="D52" s="134" t="s">
        <v>94</v>
      </c>
      <c r="E52" s="44"/>
    </row>
    <row r="53" spans="2:11" ht="15" hidden="1" customHeight="1">
      <c r="B53" s="79" t="s">
        <v>95</v>
      </c>
      <c r="C53" s="204"/>
      <c r="D53" s="51"/>
      <c r="E53" s="44" t="s">
        <v>96</v>
      </c>
    </row>
    <row r="54" spans="2:11" ht="15" hidden="1" customHeight="1">
      <c r="B54" s="79" t="s">
        <v>97</v>
      </c>
      <c r="C54" s="204"/>
      <c r="D54" s="48"/>
      <c r="E54" s="44"/>
    </row>
    <row r="55" spans="2:11" ht="15" hidden="1" customHeight="1">
      <c r="B55" s="79" t="s">
        <v>98</v>
      </c>
      <c r="C55" s="204"/>
      <c r="D55" s="134" t="s">
        <v>94</v>
      </c>
      <c r="E55" s="44"/>
    </row>
    <row r="56" spans="2:11" ht="15" hidden="1" customHeight="1">
      <c r="B56" s="79" t="s">
        <v>99</v>
      </c>
      <c r="C56" s="204"/>
      <c r="D56" s="51"/>
      <c r="E56" s="44" t="s">
        <v>96</v>
      </c>
    </row>
    <row r="57" spans="2:11" ht="15" hidden="1" customHeight="1">
      <c r="B57" s="79" t="s">
        <v>100</v>
      </c>
      <c r="C57" s="204"/>
      <c r="D57" s="48"/>
      <c r="E57" s="44"/>
    </row>
    <row r="58" spans="2:11" ht="15" hidden="1" customHeight="1">
      <c r="B58" s="79" t="s">
        <v>101</v>
      </c>
      <c r="C58" s="204"/>
      <c r="D58" s="135" t="s">
        <v>94</v>
      </c>
      <c r="E58" s="44"/>
    </row>
    <row r="59" spans="2:11" ht="15" hidden="1" customHeight="1">
      <c r="B59" s="79" t="s">
        <v>102</v>
      </c>
      <c r="C59" s="204"/>
      <c r="D59" s="17"/>
      <c r="E59" s="44" t="s">
        <v>103</v>
      </c>
    </row>
    <row r="60" spans="2:11" ht="15" hidden="1" customHeight="1">
      <c r="B60" s="79" t="s">
        <v>104</v>
      </c>
      <c r="C60" s="204"/>
      <c r="D60" s="48"/>
      <c r="E60" s="44"/>
    </row>
    <row r="61" spans="2:11">
      <c r="B61" s="79" t="s">
        <v>105</v>
      </c>
      <c r="C61" s="204"/>
      <c r="D61" s="49">
        <v>0.25</v>
      </c>
      <c r="E61" s="44"/>
      <c r="F61" s="101"/>
    </row>
    <row r="62" spans="2:11">
      <c r="B62" s="79" t="s">
        <v>106</v>
      </c>
      <c r="C62" s="204"/>
      <c r="D62" s="100">
        <v>0.02</v>
      </c>
      <c r="E62" s="44"/>
    </row>
    <row r="64" spans="2:11" ht="17.25" customHeight="1">
      <c r="B64" s="243" t="s">
        <v>107</v>
      </c>
      <c r="C64" s="244"/>
      <c r="D64" s="244"/>
      <c r="E64" s="244"/>
      <c r="F64" s="244"/>
      <c r="G64" s="244"/>
      <c r="H64" s="244"/>
      <c r="I64" s="244"/>
      <c r="J64" s="245"/>
      <c r="K64" s="208"/>
    </row>
    <row r="65" spans="1:14" ht="60" customHeight="1">
      <c r="B65" s="55" t="s">
        <v>108</v>
      </c>
      <c r="C65" s="56" t="s">
        <v>109</v>
      </c>
      <c r="D65" s="56" t="s">
        <v>373</v>
      </c>
      <c r="E65" s="56" t="s">
        <v>110</v>
      </c>
      <c r="F65" s="56" t="s">
        <v>111</v>
      </c>
      <c r="G65" s="56" t="s">
        <v>112</v>
      </c>
      <c r="H65" s="56" t="s">
        <v>88</v>
      </c>
      <c r="I65" s="56" t="s">
        <v>113</v>
      </c>
      <c r="J65" s="56" t="s">
        <v>114</v>
      </c>
      <c r="M65" s="84"/>
      <c r="N65" s="84"/>
    </row>
    <row r="66" spans="1:14">
      <c r="A66" s="191" t="s">
        <v>115</v>
      </c>
      <c r="B66" s="232"/>
      <c r="C66" s="235"/>
      <c r="D66" s="46">
        <f>C66*$D$37</f>
        <v>0</v>
      </c>
      <c r="E66" s="232"/>
      <c r="F66" s="235"/>
      <c r="G66" s="46">
        <f>F66*$D$43</f>
        <v>0</v>
      </c>
      <c r="H66" s="47">
        <f>D66-G66</f>
        <v>0</v>
      </c>
      <c r="I66" s="47">
        <f>((100%+$D$49)^(E66-B66-1)-1)*H66</f>
        <v>0</v>
      </c>
      <c r="J66" s="47">
        <f>H66+I66</f>
        <v>0</v>
      </c>
      <c r="M66" s="85"/>
      <c r="N66" s="86"/>
    </row>
    <row r="67" spans="1:14">
      <c r="A67" s="191" t="s">
        <v>116</v>
      </c>
      <c r="B67" s="44">
        <f>B66+1</f>
        <v>1</v>
      </c>
      <c r="C67" s="235"/>
      <c r="D67" s="46">
        <f>C67*$D$37</f>
        <v>0</v>
      </c>
      <c r="E67" s="232"/>
      <c r="F67" s="235"/>
      <c r="G67" s="46">
        <f>F67*$D$43</f>
        <v>0</v>
      </c>
      <c r="H67" s="47">
        <f>D67-G67</f>
        <v>0</v>
      </c>
      <c r="I67" s="47">
        <f>((100%+$D$49)^(E67-B67-1)-1)*H67</f>
        <v>0</v>
      </c>
      <c r="J67" s="47">
        <f>H67+I67</f>
        <v>0</v>
      </c>
      <c r="M67" s="85"/>
      <c r="N67" s="86"/>
    </row>
    <row r="68" spans="1:14">
      <c r="A68" s="191" t="s">
        <v>117</v>
      </c>
      <c r="B68" s="44">
        <f>B67+1</f>
        <v>2</v>
      </c>
      <c r="C68" s="235"/>
      <c r="D68" s="46">
        <f>C68*$D$37</f>
        <v>0</v>
      </c>
      <c r="E68" s="232"/>
      <c r="F68" s="235"/>
      <c r="G68" s="46">
        <f>F68*$D$43</f>
        <v>0</v>
      </c>
      <c r="H68" s="47">
        <f>D68-G68</f>
        <v>0</v>
      </c>
      <c r="I68" s="47">
        <f>((100%+$D$49)^(E68-B68-1)-1)*H68</f>
        <v>0</v>
      </c>
      <c r="J68" s="47">
        <f>H68+I68</f>
        <v>0</v>
      </c>
      <c r="M68" s="85"/>
      <c r="N68" s="86"/>
    </row>
    <row r="69" spans="1:14">
      <c r="A69" s="191" t="s">
        <v>118</v>
      </c>
      <c r="B69" s="44">
        <f t="shared" ref="B69:B70" si="2">B68+1</f>
        <v>3</v>
      </c>
      <c r="C69" s="235"/>
      <c r="D69" s="46">
        <f t="shared" ref="D69:D70" si="3">C69*$D$37</f>
        <v>0</v>
      </c>
      <c r="E69" s="232"/>
      <c r="F69" s="235"/>
      <c r="G69" s="46">
        <f t="shared" ref="G69:G70" si="4">F69*$D$43</f>
        <v>0</v>
      </c>
      <c r="H69" s="47">
        <f t="shared" ref="H69:H70" si="5">D69-G69</f>
        <v>0</v>
      </c>
      <c r="I69" s="47">
        <f>((100%+$D$49)^(E69-B69-1)-1)*H69</f>
        <v>0</v>
      </c>
      <c r="J69" s="47">
        <f t="shared" ref="J69:J70" si="6">H69+I69</f>
        <v>0</v>
      </c>
      <c r="M69" s="85"/>
      <c r="N69" s="86"/>
    </row>
    <row r="70" spans="1:14">
      <c r="A70" s="191" t="s">
        <v>119</v>
      </c>
      <c r="B70" s="44">
        <f t="shared" si="2"/>
        <v>4</v>
      </c>
      <c r="C70" s="235"/>
      <c r="D70" s="46">
        <f t="shared" si="3"/>
        <v>0</v>
      </c>
      <c r="E70" s="232"/>
      <c r="F70" s="235"/>
      <c r="G70" s="46">
        <f t="shared" si="4"/>
        <v>0</v>
      </c>
      <c r="H70" s="47">
        <f t="shared" si="5"/>
        <v>0</v>
      </c>
      <c r="I70" s="47">
        <f>((100%+$D$49)^(E70-B70-1)-1)*H70</f>
        <v>0</v>
      </c>
      <c r="J70" s="47">
        <f t="shared" si="6"/>
        <v>0</v>
      </c>
      <c r="M70" s="85"/>
      <c r="N70" s="86"/>
    </row>
    <row r="71" spans="1:14">
      <c r="B71" s="55" t="s">
        <v>120</v>
      </c>
      <c r="C71" s="49">
        <f>SUM(C66:C70)</f>
        <v>0</v>
      </c>
      <c r="D71" s="46">
        <f>SUM(D66:D70)</f>
        <v>0</v>
      </c>
      <c r="E71" s="44"/>
      <c r="F71" s="49">
        <f>SUM(F66:F70)</f>
        <v>0</v>
      </c>
      <c r="G71" s="46">
        <f>SUM(G66:G70)</f>
        <v>0</v>
      </c>
      <c r="H71" s="47">
        <f>SUM(H66:H70)</f>
        <v>0</v>
      </c>
      <c r="I71" s="44"/>
      <c r="J71" s="47">
        <f>SUM(J66:J70)</f>
        <v>0</v>
      </c>
      <c r="M71" s="85"/>
      <c r="N71" s="86" t="str">
        <f>IF(M71&lt;&gt;"",M71*D71/D$43,"")</f>
        <v/>
      </c>
    </row>
    <row r="72" spans="1:14">
      <c r="D72" s="9"/>
      <c r="I72" s="10"/>
      <c r="J72" s="87" t="s">
        <v>121</v>
      </c>
      <c r="M72" s="10"/>
    </row>
    <row r="73" spans="1:14" ht="15" hidden="1" customHeight="1">
      <c r="A73" s="193"/>
      <c r="D73" s="116"/>
      <c r="E73" s="13"/>
      <c r="F73" s="13"/>
      <c r="G73" s="112"/>
      <c r="I73" s="121"/>
    </row>
    <row r="74" spans="1:14" ht="15" hidden="1" customHeight="1">
      <c r="A74" s="193"/>
      <c r="B74" s="113" t="str">
        <f>D31</f>
        <v>Kavel Dummy</v>
      </c>
      <c r="C74" s="113"/>
      <c r="D74" s="114"/>
      <c r="E74" s="115"/>
      <c r="F74" s="115"/>
    </row>
    <row r="75" spans="1:14" ht="15" hidden="1" customHeight="1">
      <c r="A75" s="193" t="s">
        <v>122</v>
      </c>
      <c r="B75" s="91">
        <v>2023</v>
      </c>
      <c r="C75" s="91"/>
      <c r="D75" s="92">
        <v>1</v>
      </c>
      <c r="E75" s="45">
        <f>D75*$D$32</f>
        <v>1E-3</v>
      </c>
      <c r="F75" s="44"/>
    </row>
    <row r="76" spans="1:14" ht="15" hidden="1" customHeight="1">
      <c r="A76" s="193" t="s">
        <v>123</v>
      </c>
      <c r="B76" s="44" t="str">
        <f>IF(D76&gt;0,B75+1, " ")</f>
        <v xml:space="preserve"> </v>
      </c>
      <c r="C76" s="44"/>
      <c r="D76" s="49">
        <f>100%-D75</f>
        <v>0</v>
      </c>
      <c r="E76" s="45">
        <f>D76*$D$32</f>
        <v>0</v>
      </c>
      <c r="F76" s="44" t="str">
        <f>IF(D76&gt;0,B76+#REF!-1," ")</f>
        <v xml:space="preserve"> </v>
      </c>
    </row>
    <row r="77" spans="1:14" ht="15" hidden="1" customHeight="1">
      <c r="A77" s="193"/>
      <c r="D77" s="12"/>
      <c r="E77" s="13"/>
    </row>
    <row r="78" spans="1:14" ht="15" hidden="1" customHeight="1">
      <c r="A78" s="193"/>
      <c r="D78" s="209" t="s">
        <v>124</v>
      </c>
      <c r="E78" s="210"/>
      <c r="F78" s="44">
        <f>B25</f>
        <v>2030</v>
      </c>
    </row>
    <row r="79" spans="1:14" ht="15" hidden="1" customHeight="1">
      <c r="A79" s="193"/>
      <c r="B79" s="6"/>
      <c r="C79" s="6"/>
      <c r="D79" s="205" t="s">
        <v>125</v>
      </c>
      <c r="E79" s="206"/>
      <c r="F79" s="130">
        <f>D21</f>
        <v>0</v>
      </c>
    </row>
    <row r="80" spans="1:14" ht="15" hidden="1" customHeight="1"/>
    <row r="81" spans="1:4" ht="15" hidden="1" customHeight="1">
      <c r="A81" s="193"/>
      <c r="B81" s="69" t="s">
        <v>89</v>
      </c>
      <c r="D81" t="s">
        <v>90</v>
      </c>
    </row>
    <row r="82" spans="1:4" ht="15" hidden="1" customHeight="1">
      <c r="A82" s="193"/>
      <c r="D82" t="s">
        <v>126</v>
      </c>
    </row>
    <row r="83" spans="1:4">
      <c r="D83" s="50"/>
    </row>
  </sheetData>
  <sheetProtection algorithmName="SHA-512" hashValue="QmfHqI4e5O3qH66VJejufL1S2P33XyI0bC18/48nm3h1e4lCohA/ifsp/Xfnu/wiWKZgPzI8hz+8pJvJQYfuhA==" saltValue="VYA6mICzVxhQhjyB8R+Miw==" spinCount="100000" sheet="1" objects="1" scenarios="1"/>
  <dataConsolidate/>
  <conditionalFormatting sqref="C28">
    <cfRule type="expression" dxfId="28" priority="1">
      <formula>IF($B$25=2024,1,0)&gt;0</formula>
    </cfRule>
    <cfRule type="expression" dxfId="27" priority="2">
      <formula>IF(B28=2025,1,0)&gt;0</formula>
    </cfRule>
  </conditionalFormatting>
  <conditionalFormatting sqref="C29">
    <cfRule type="cellIs" dxfId="26" priority="6" operator="notEqual">
      <formula>1</formula>
    </cfRule>
  </conditionalFormatting>
  <conditionalFormatting sqref="C71">
    <cfRule type="cellIs" dxfId="25" priority="20" operator="notEqual">
      <formula>1</formula>
    </cfRule>
  </conditionalFormatting>
  <conditionalFormatting sqref="D42">
    <cfRule type="cellIs" dxfId="24" priority="7" operator="notBetween">
      <formula>0</formula>
      <formula>1</formula>
    </cfRule>
  </conditionalFormatting>
  <conditionalFormatting sqref="F71">
    <cfRule type="cellIs" dxfId="23" priority="17" operator="notEqual">
      <formula>1</formula>
    </cfRule>
  </conditionalFormatting>
  <conditionalFormatting sqref="F73 F79">
    <cfRule type="cellIs" dxfId="22" priority="10" operator="greaterThan">
      <formula>#REF!</formula>
    </cfRule>
  </conditionalFormatting>
  <conditionalFormatting sqref="G13:G14">
    <cfRule type="notContainsBlanks" dxfId="21" priority="25">
      <formula>LEN(TRIM(G13))&gt;0</formula>
    </cfRule>
  </conditionalFormatting>
  <conditionalFormatting sqref="G71">
    <cfRule type="cellIs" dxfId="20" priority="18" operator="notEqual">
      <formula>$D$43</formula>
    </cfRule>
  </conditionalFormatting>
  <conditionalFormatting sqref="H66:H70">
    <cfRule type="cellIs" dxfId="19" priority="14" operator="lessThan">
      <formula>0</formula>
    </cfRule>
  </conditionalFormatting>
  <dataValidations xWindow="223" yWindow="811" count="11">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E70" xr:uid="{00000000-0002-0000-0100-000003000000}">
      <formula1>B66</formula1>
    </dataValidation>
    <dataValidation type="decimal" allowBlank="1" showInputMessage="1" showErrorMessage="1" errorTitle="Invoer buiten toegestane waarde." error="Vul een vermogen in tussen 1.000 en 1.150 MW." promptTitle="Totale vermogen windpark" prompt="Het gaat hier om het geinstalleerde vermogen van het gehele windpark. Het geinstalleerd vermogen moet tussen de 1.000 MW en 1.150 MW liggen " sqref="D17" xr:uid="{00000000-0002-0000-0100-000006000000}">
      <formula1>1000</formula1>
      <formula2>1150</formula2>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40 jaar." sqref="D38" xr:uid="{00000000-0002-0000-0100-00000C000000}">
      <formula1>1</formula1>
      <formula2>40</formula2>
    </dataValidation>
    <dataValidation type="whole" allowBlank="1" showInputMessage="1" showErrorMessage="1" errorTitle="Controleer uw invoer" error="Het ingevoerde jaartal mag niet  niet later zijn dan 2064 zijn._x000a_Produceren kan tot en met jaar 39 (2064). " promptTitle="Laatste exploitatiejaar windpark" prompt="Geef hier het laatste jaar van de elektriciteitsproductie van het windpark." sqref="D21" xr:uid="{10C53E60-544D-44ED-8745-6712EBA12565}">
      <formula1>2059</formula1>
      <formula2>2064</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custom" allowBlank="1" showInputMessage="1" showErrorMessage="1" errorTitle="klopt niet" error="controleer uw invoer" promptTitle="Aandeel 2027" prompt="alleen invullen als er in 2027 productie bijkomt" sqref="C28" xr:uid="{6F591041-DD37-4FFA-B7F5-DF4D521516ED}">
      <formula1>IF(B28=2027,1,0)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7" pageOrder="overThenDown" orientation="landscape" r:id="rId1"/>
  <headerFooter>
    <oddHeader>&amp;L&amp;10Windenergie Op Zee
&amp;C&amp;10RVO.nl&amp;R&amp;10Exploitatieberekening
Invoer Parameters</oddHeader>
    <oddFooter xml:space="preserve">&amp;L&amp;8&amp;F </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007BC7"/>
    <pageSetUpPr fitToPage="1"/>
  </sheetPr>
  <dimension ref="A1:D47"/>
  <sheetViews>
    <sheetView showGridLines="0" topLeftCell="A23" workbookViewId="0">
      <selection activeCell="B47" sqref="B47"/>
    </sheetView>
  </sheetViews>
  <sheetFormatPr defaultColWidth="8.85546875" defaultRowHeight="15"/>
  <cols>
    <col min="1" max="1" width="70.28515625" customWidth="1"/>
    <col min="2" max="2" width="12.42578125" customWidth="1"/>
    <col min="3" max="3" width="11.28515625" customWidth="1"/>
    <col min="4" max="4" width="10.7109375" customWidth="1"/>
  </cols>
  <sheetData>
    <row r="1" spans="1:4" ht="31.5">
      <c r="A1" s="14" t="s">
        <v>127</v>
      </c>
    </row>
    <row r="2" spans="1:4" ht="23.25" customHeight="1">
      <c r="A2" s="229" t="str">
        <f>Instructies!B3</f>
        <v>Nederwiek kavel I-A - Definitieve versie (15-9-2025)</v>
      </c>
      <c r="B2" s="229"/>
    </row>
    <row r="3" spans="1:4">
      <c r="A3" s="231" t="s">
        <v>39</v>
      </c>
      <c r="B3" s="231"/>
    </row>
    <row r="4" spans="1:4" s="1" customFormat="1">
      <c r="A4" s="248" t="s">
        <v>128</v>
      </c>
      <c r="B4" s="249"/>
    </row>
    <row r="5" spans="1:4">
      <c r="A5" s="6"/>
      <c r="B5" s="15" t="s">
        <v>129</v>
      </c>
    </row>
    <row r="6" spans="1:4" ht="15.75">
      <c r="A6" s="15" t="s">
        <v>130</v>
      </c>
      <c r="B6" s="108">
        <f>SUM(B9:B47)</f>
        <v>18352.509999999998</v>
      </c>
    </row>
    <row r="8" spans="1:4">
      <c r="A8" s="6" t="s">
        <v>131</v>
      </c>
      <c r="B8" s="15" t="s">
        <v>132</v>
      </c>
    </row>
    <row r="9" spans="1:4">
      <c r="A9" s="250" t="s">
        <v>133</v>
      </c>
      <c r="B9" s="251">
        <v>18352.509999999998</v>
      </c>
      <c r="D9" s="176"/>
    </row>
    <row r="10" spans="1:4">
      <c r="A10" s="232" t="s">
        <v>134</v>
      </c>
      <c r="B10" s="247"/>
    </row>
    <row r="11" spans="1:4">
      <c r="A11" s="232" t="s">
        <v>135</v>
      </c>
      <c r="B11" s="247"/>
    </row>
    <row r="12" spans="1:4">
      <c r="A12" s="232" t="s">
        <v>136</v>
      </c>
      <c r="B12" s="247"/>
    </row>
    <row r="13" spans="1:4">
      <c r="A13" s="232" t="s">
        <v>137</v>
      </c>
      <c r="B13" s="247"/>
    </row>
    <row r="14" spans="1:4">
      <c r="A14" s="232" t="s">
        <v>138</v>
      </c>
      <c r="B14" s="247"/>
    </row>
    <row r="15" spans="1:4">
      <c r="A15" s="232" t="s">
        <v>139</v>
      </c>
      <c r="B15" s="247"/>
    </row>
    <row r="16" spans="1:4">
      <c r="A16" s="232" t="s">
        <v>140</v>
      </c>
      <c r="B16" s="247"/>
    </row>
    <row r="17" spans="1:2">
      <c r="A17" s="232" t="s">
        <v>141</v>
      </c>
      <c r="B17" s="247"/>
    </row>
    <row r="18" spans="1:2">
      <c r="A18" s="232" t="s">
        <v>142</v>
      </c>
      <c r="B18" s="247"/>
    </row>
    <row r="19" spans="1:2">
      <c r="A19" s="232" t="s">
        <v>143</v>
      </c>
      <c r="B19" s="247"/>
    </row>
    <row r="20" spans="1:2">
      <c r="A20" s="232" t="s">
        <v>144</v>
      </c>
      <c r="B20" s="247"/>
    </row>
    <row r="21" spans="1:2">
      <c r="A21" s="232" t="s">
        <v>145</v>
      </c>
      <c r="B21" s="247"/>
    </row>
    <row r="22" spans="1:2">
      <c r="A22" s="232" t="s">
        <v>146</v>
      </c>
      <c r="B22" s="247"/>
    </row>
    <row r="23" spans="1:2">
      <c r="A23" s="232" t="s">
        <v>147</v>
      </c>
      <c r="B23" s="247"/>
    </row>
    <row r="24" spans="1:2">
      <c r="A24" s="232" t="s">
        <v>148</v>
      </c>
      <c r="B24" s="247"/>
    </row>
    <row r="25" spans="1:2">
      <c r="A25" s="232" t="s">
        <v>149</v>
      </c>
      <c r="B25" s="247"/>
    </row>
    <row r="26" spans="1:2">
      <c r="A26" s="232" t="s">
        <v>150</v>
      </c>
      <c r="B26" s="247"/>
    </row>
    <row r="27" spans="1:2">
      <c r="A27" s="232" t="s">
        <v>151</v>
      </c>
      <c r="B27" s="247"/>
    </row>
    <row r="28" spans="1:2">
      <c r="A28" s="232" t="s">
        <v>152</v>
      </c>
      <c r="B28" s="247"/>
    </row>
    <row r="29" spans="1:2">
      <c r="A29" s="232" t="s">
        <v>153</v>
      </c>
      <c r="B29" s="247"/>
    </row>
    <row r="30" spans="1:2">
      <c r="A30" s="231" t="s">
        <v>154</v>
      </c>
      <c r="B30" s="247"/>
    </row>
    <row r="31" spans="1:2">
      <c r="A31" s="232" t="s">
        <v>155</v>
      </c>
      <c r="B31" s="247"/>
    </row>
    <row r="32" spans="1:2">
      <c r="A32" s="232" t="s">
        <v>156</v>
      </c>
      <c r="B32" s="247"/>
    </row>
    <row r="33" spans="1:4">
      <c r="A33" s="232" t="s">
        <v>157</v>
      </c>
      <c r="B33" s="247"/>
    </row>
    <row r="34" spans="1:4">
      <c r="A34" s="232" t="s">
        <v>158</v>
      </c>
      <c r="B34" s="247"/>
    </row>
    <row r="35" spans="1:4">
      <c r="A35" s="232" t="s">
        <v>159</v>
      </c>
      <c r="B35" s="247"/>
      <c r="D35" s="176"/>
    </row>
    <row r="36" spans="1:4">
      <c r="A36" s="232" t="s">
        <v>160</v>
      </c>
      <c r="B36" s="247"/>
    </row>
    <row r="37" spans="1:4">
      <c r="A37" s="232" t="s">
        <v>161</v>
      </c>
      <c r="B37" s="247"/>
    </row>
    <row r="38" spans="1:4">
      <c r="A38" s="232" t="s">
        <v>162</v>
      </c>
      <c r="B38" s="247"/>
    </row>
    <row r="39" spans="1:4">
      <c r="A39" s="232" t="s">
        <v>163</v>
      </c>
      <c r="B39" s="247"/>
    </row>
    <row r="40" spans="1:4">
      <c r="A40" s="232" t="s">
        <v>164</v>
      </c>
      <c r="B40" s="247"/>
      <c r="D40" s="50"/>
    </row>
    <row r="41" spans="1:4">
      <c r="A41" s="232"/>
      <c r="B41" s="247"/>
    </row>
    <row r="42" spans="1:4">
      <c r="A42" s="232"/>
      <c r="B42" s="247"/>
    </row>
    <row r="43" spans="1:4">
      <c r="A43" s="232"/>
      <c r="B43" s="247"/>
    </row>
    <row r="44" spans="1:4">
      <c r="A44" s="232"/>
      <c r="B44" s="247"/>
    </row>
    <row r="45" spans="1:4">
      <c r="A45" s="232"/>
      <c r="B45" s="247"/>
    </row>
    <row r="46" spans="1:4">
      <c r="A46" s="232"/>
      <c r="B46" s="247"/>
    </row>
    <row r="47" spans="1:4">
      <c r="A47" s="232"/>
      <c r="B47" s="247"/>
    </row>
  </sheetData>
  <sheetProtection algorithmName="SHA-512" hashValue="G5Jxasqiiqz70hmKugHFvN+zBCgC2XjUjhA8FOEof3XamxwWRYN9ih6tP2yGfkF62TD8eQmmef/O3lX3MJadVg==" saltValue="PgLiNc/z7xmCc6CK1Q+hPg==" spinCount="100000" sheet="1" objects="1" scenarios="1"/>
  <dataValidations count="1">
    <dataValidation type="decimal" operator="greaterThanOrEqual" allowBlank="1" showInputMessage="1" showErrorMessage="1" errorTitle="waarde niet toegestaan" error="waarde moet groter dan nul en mag geen tekst bevatten" sqref="B10:B47" xr:uid="{00000000-0002-0000-0200-000000000000}">
      <formula1>0</formula1>
    </dataValidation>
  </dataValidations>
  <pageMargins left="0.23622047244094491" right="0.23622047244094491" top="0.74803149606299213" bottom="0.74803149606299213" header="0.11811023622047245" footer="0.11811023622047245"/>
  <pageSetup paperSize="9" scale="80" pageOrder="overThenDown" orientation="portrait" r:id="rId1"/>
  <headerFooter>
    <oddHeader>&amp;L&amp;10Windenergie Op Zee&amp;C&amp;10RVO.nl&amp;R&amp;10Exploitatieberekening
CAPEX</oddHeader>
    <oddFooter xml:space="preserve">&amp;L&amp;8&amp;F </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007BC7"/>
    <pageSetUpPr fitToPage="1"/>
  </sheetPr>
  <dimension ref="A1:AT48"/>
  <sheetViews>
    <sheetView showGridLines="0" workbookViewId="0">
      <selection activeCell="K40" sqref="K40"/>
    </sheetView>
  </sheetViews>
  <sheetFormatPr defaultColWidth="8.85546875" defaultRowHeight="12.75"/>
  <cols>
    <col min="1" max="1" width="74.85546875" style="1" customWidth="1"/>
    <col min="2" max="2" width="4.42578125" style="96" customWidth="1"/>
    <col min="3" max="3" width="19.5703125" style="1" customWidth="1"/>
    <col min="4" max="7" width="11" style="1" hidden="1" customWidth="1"/>
    <col min="8" max="42" width="9.140625" style="1" customWidth="1"/>
    <col min="43" max="16384" width="8.85546875" style="1"/>
  </cols>
  <sheetData>
    <row r="1" spans="1:46" ht="32.25" thickBot="1">
      <c r="A1" s="14" t="s">
        <v>165</v>
      </c>
      <c r="I1" s="261" t="s">
        <v>166</v>
      </c>
      <c r="J1" s="262">
        <f>'Invoer Parameters'!D20</f>
        <v>2030</v>
      </c>
      <c r="K1" s="263" t="s">
        <v>167</v>
      </c>
      <c r="L1" s="263"/>
      <c r="M1" s="263"/>
      <c r="N1" s="264" t="s">
        <v>168</v>
      </c>
      <c r="O1" s="265">
        <f>'Invoer Parameters'!D21</f>
        <v>0</v>
      </c>
    </row>
    <row r="2" spans="1:46" ht="18" customHeight="1">
      <c r="A2" s="229" t="str">
        <f>Instructies!B3</f>
        <v>Nederwiek kavel I-A - Definitieve versie (15-9-2025)</v>
      </c>
      <c r="B2" s="34"/>
      <c r="C2" s="34"/>
      <c r="D2" s="34"/>
      <c r="E2" s="34"/>
      <c r="F2" s="34"/>
      <c r="G2" s="34"/>
    </row>
    <row r="3" spans="1:46" ht="15.75">
      <c r="A3" s="231" t="s">
        <v>39</v>
      </c>
      <c r="B3" s="97"/>
      <c r="I3" s="52"/>
      <c r="J3" s="256" t="s">
        <v>371</v>
      </c>
      <c r="K3" s="58"/>
      <c r="L3" s="58"/>
      <c r="M3" s="58"/>
      <c r="N3" s="58"/>
      <c r="O3" s="58"/>
      <c r="P3" s="58"/>
      <c r="Q3" s="58"/>
      <c r="R3" s="58"/>
      <c r="S3"/>
      <c r="T3"/>
      <c r="U3"/>
      <c r="V3"/>
      <c r="W3"/>
    </row>
    <row r="4" spans="1:46" ht="15">
      <c r="A4" s="248" t="s">
        <v>128</v>
      </c>
    </row>
    <row r="5" spans="1:46" customFormat="1" ht="15">
      <c r="B5" s="97"/>
      <c r="C5" s="15" t="s">
        <v>169</v>
      </c>
      <c r="D5" s="15">
        <v>2024</v>
      </c>
      <c r="E5" s="15">
        <v>2025</v>
      </c>
      <c r="F5" s="15">
        <v>2026</v>
      </c>
      <c r="G5" s="15">
        <v>2027</v>
      </c>
      <c r="H5" s="6">
        <v>2029</v>
      </c>
      <c r="I5" s="257">
        <f>H5+1</f>
        <v>2030</v>
      </c>
      <c r="J5" s="6">
        <f t="shared" ref="J5:Y6" si="0">I5+1</f>
        <v>2031</v>
      </c>
      <c r="K5" s="6">
        <f t="shared" si="0"/>
        <v>2032</v>
      </c>
      <c r="L5" s="6">
        <f t="shared" si="0"/>
        <v>2033</v>
      </c>
      <c r="M5" s="6">
        <f t="shared" si="0"/>
        <v>2034</v>
      </c>
      <c r="N5" s="6">
        <f t="shared" si="0"/>
        <v>2035</v>
      </c>
      <c r="O5" s="6">
        <f t="shared" si="0"/>
        <v>2036</v>
      </c>
      <c r="P5" s="6">
        <f t="shared" si="0"/>
        <v>2037</v>
      </c>
      <c r="Q5" s="6">
        <f t="shared" si="0"/>
        <v>2038</v>
      </c>
      <c r="R5" s="6">
        <f t="shared" si="0"/>
        <v>2039</v>
      </c>
      <c r="S5" s="6">
        <f t="shared" si="0"/>
        <v>2040</v>
      </c>
      <c r="T5" s="6">
        <f t="shared" si="0"/>
        <v>2041</v>
      </c>
      <c r="U5" s="6">
        <f t="shared" si="0"/>
        <v>2042</v>
      </c>
      <c r="V5" s="6">
        <f t="shared" si="0"/>
        <v>2043</v>
      </c>
      <c r="W5" s="6">
        <f t="shared" si="0"/>
        <v>2044</v>
      </c>
      <c r="X5" s="6">
        <f t="shared" si="0"/>
        <v>2045</v>
      </c>
      <c r="Y5" s="6">
        <f t="shared" si="0"/>
        <v>2046</v>
      </c>
      <c r="Z5" s="6">
        <f t="shared" ref="Z5:AG6" si="1">Y5+1</f>
        <v>2047</v>
      </c>
      <c r="AA5" s="6">
        <f t="shared" si="1"/>
        <v>2048</v>
      </c>
      <c r="AB5" s="6">
        <f t="shared" si="1"/>
        <v>2049</v>
      </c>
      <c r="AC5" s="6">
        <f t="shared" si="1"/>
        <v>2050</v>
      </c>
      <c r="AD5" s="6">
        <f t="shared" si="1"/>
        <v>2051</v>
      </c>
      <c r="AE5" s="6">
        <f t="shared" si="1"/>
        <v>2052</v>
      </c>
      <c r="AF5" s="6">
        <f t="shared" si="1"/>
        <v>2053</v>
      </c>
      <c r="AG5" s="6">
        <f t="shared" si="1"/>
        <v>2054</v>
      </c>
      <c r="AH5" s="6">
        <f t="shared" ref="AH5:AH6" si="2">AG5+1</f>
        <v>2055</v>
      </c>
      <c r="AI5" s="6">
        <f t="shared" ref="AI5:AI6" si="3">AH5+1</f>
        <v>2056</v>
      </c>
      <c r="AJ5" s="6">
        <f t="shared" ref="AJ5:AJ6" si="4">AI5+1</f>
        <v>2057</v>
      </c>
      <c r="AK5" s="6">
        <f t="shared" ref="AK5:AK6" si="5">AJ5+1</f>
        <v>2058</v>
      </c>
      <c r="AL5" s="6">
        <f t="shared" ref="AL5:AL6" si="6">AK5+1</f>
        <v>2059</v>
      </c>
      <c r="AM5" s="6">
        <f t="shared" ref="AM5:AM6" si="7">AL5+1</f>
        <v>2060</v>
      </c>
      <c r="AN5" s="6">
        <f t="shared" ref="AN5:AN6" si="8">AM5+1</f>
        <v>2061</v>
      </c>
      <c r="AO5" s="6">
        <f t="shared" ref="AO5:AO6" si="9">AN5+1</f>
        <v>2062</v>
      </c>
      <c r="AP5" s="6">
        <f t="shared" ref="AP5:AR6" si="10">AO5+1</f>
        <v>2063</v>
      </c>
      <c r="AQ5" s="6">
        <f t="shared" si="10"/>
        <v>2064</v>
      </c>
      <c r="AR5" s="6">
        <f t="shared" si="10"/>
        <v>2065</v>
      </c>
      <c r="AS5" s="6"/>
      <c r="AT5" s="6"/>
    </row>
    <row r="6" spans="1:46" customFormat="1" ht="15">
      <c r="B6" s="97"/>
      <c r="C6" s="15" t="s">
        <v>170</v>
      </c>
      <c r="D6" s="15"/>
      <c r="E6" s="15"/>
      <c r="F6" s="15"/>
      <c r="G6" s="15"/>
      <c r="H6" s="6">
        <v>0</v>
      </c>
      <c r="I6" s="6">
        <f>H6+1</f>
        <v>1</v>
      </c>
      <c r="J6" s="6">
        <f t="shared" si="0"/>
        <v>2</v>
      </c>
      <c r="K6" s="6">
        <f t="shared" si="0"/>
        <v>3</v>
      </c>
      <c r="L6" s="6">
        <f t="shared" si="0"/>
        <v>4</v>
      </c>
      <c r="M6" s="6">
        <f t="shared" si="0"/>
        <v>5</v>
      </c>
      <c r="N6" s="6">
        <f t="shared" si="0"/>
        <v>6</v>
      </c>
      <c r="O6" s="6">
        <f t="shared" si="0"/>
        <v>7</v>
      </c>
      <c r="P6" s="6">
        <f t="shared" si="0"/>
        <v>8</v>
      </c>
      <c r="Q6" s="6">
        <f t="shared" si="0"/>
        <v>9</v>
      </c>
      <c r="R6" s="6">
        <f t="shared" si="0"/>
        <v>10</v>
      </c>
      <c r="S6" s="6">
        <f t="shared" si="0"/>
        <v>11</v>
      </c>
      <c r="T6" s="6">
        <f t="shared" si="0"/>
        <v>12</v>
      </c>
      <c r="U6" s="6">
        <f t="shared" si="0"/>
        <v>13</v>
      </c>
      <c r="V6" s="6">
        <f t="shared" si="0"/>
        <v>14</v>
      </c>
      <c r="W6" s="6">
        <f t="shared" si="0"/>
        <v>15</v>
      </c>
      <c r="X6" s="6">
        <f t="shared" si="0"/>
        <v>16</v>
      </c>
      <c r="Y6" s="6">
        <f t="shared" si="0"/>
        <v>17</v>
      </c>
      <c r="Z6" s="6">
        <f t="shared" si="1"/>
        <v>18</v>
      </c>
      <c r="AA6" s="6">
        <f t="shared" si="1"/>
        <v>19</v>
      </c>
      <c r="AB6" s="6">
        <f t="shared" si="1"/>
        <v>20</v>
      </c>
      <c r="AC6" s="6">
        <f t="shared" si="1"/>
        <v>21</v>
      </c>
      <c r="AD6" s="6">
        <f t="shared" si="1"/>
        <v>22</v>
      </c>
      <c r="AE6" s="6">
        <f t="shared" si="1"/>
        <v>23</v>
      </c>
      <c r="AF6" s="6">
        <f t="shared" si="1"/>
        <v>24</v>
      </c>
      <c r="AG6" s="6">
        <f t="shared" si="1"/>
        <v>25</v>
      </c>
      <c r="AH6" s="6">
        <f t="shared" si="2"/>
        <v>26</v>
      </c>
      <c r="AI6" s="6">
        <f t="shared" si="3"/>
        <v>27</v>
      </c>
      <c r="AJ6" s="6">
        <f t="shared" si="4"/>
        <v>28</v>
      </c>
      <c r="AK6" s="6">
        <f t="shared" si="5"/>
        <v>29</v>
      </c>
      <c r="AL6" s="6">
        <f t="shared" si="6"/>
        <v>30</v>
      </c>
      <c r="AM6" s="6">
        <f t="shared" si="7"/>
        <v>31</v>
      </c>
      <c r="AN6" s="6">
        <f t="shared" si="8"/>
        <v>32</v>
      </c>
      <c r="AO6" s="6">
        <f t="shared" si="9"/>
        <v>33</v>
      </c>
      <c r="AP6" s="6">
        <f t="shared" si="10"/>
        <v>34</v>
      </c>
      <c r="AQ6" s="6">
        <f t="shared" si="10"/>
        <v>35</v>
      </c>
      <c r="AR6" s="6">
        <f t="shared" si="10"/>
        <v>36</v>
      </c>
      <c r="AS6" s="6"/>
    </row>
    <row r="7" spans="1:46" customFormat="1" ht="15">
      <c r="B7" s="97"/>
    </row>
    <row r="8" spans="1:46" customFormat="1" ht="15">
      <c r="A8" s="15" t="s">
        <v>171</v>
      </c>
      <c r="B8" s="98" t="s">
        <v>77</v>
      </c>
      <c r="C8" s="76">
        <f>SUM(I8:AS8)</f>
        <v>0</v>
      </c>
      <c r="D8" s="76"/>
      <c r="E8" s="76"/>
      <c r="F8" s="76">
        <v>0</v>
      </c>
      <c r="G8" s="76">
        <v>0</v>
      </c>
      <c r="H8" s="76">
        <f t="shared" ref="H8:AN8" si="11">TotaalOpexPerJaar</f>
        <v>0</v>
      </c>
      <c r="I8" s="76">
        <f>TotaalOpexPerJaar</f>
        <v>0</v>
      </c>
      <c r="J8" s="76">
        <f>TotaalOpexPerJaar</f>
        <v>0</v>
      </c>
      <c r="K8" s="76">
        <f t="shared" si="11"/>
        <v>0</v>
      </c>
      <c r="L8" s="76">
        <f t="shared" si="11"/>
        <v>0</v>
      </c>
      <c r="M8" s="76">
        <f t="shared" si="11"/>
        <v>0</v>
      </c>
      <c r="N8" s="76">
        <f t="shared" si="11"/>
        <v>0</v>
      </c>
      <c r="O8" s="76">
        <f t="shared" si="11"/>
        <v>0</v>
      </c>
      <c r="P8" s="76">
        <f t="shared" si="11"/>
        <v>0</v>
      </c>
      <c r="Q8" s="76">
        <f t="shared" si="11"/>
        <v>0</v>
      </c>
      <c r="R8" s="76">
        <f t="shared" si="11"/>
        <v>0</v>
      </c>
      <c r="S8" s="76">
        <f t="shared" si="11"/>
        <v>0</v>
      </c>
      <c r="T8" s="76">
        <f t="shared" si="11"/>
        <v>0</v>
      </c>
      <c r="U8" s="76">
        <f t="shared" si="11"/>
        <v>0</v>
      </c>
      <c r="V8" s="76">
        <f t="shared" si="11"/>
        <v>0</v>
      </c>
      <c r="W8" s="76">
        <f t="shared" si="11"/>
        <v>0</v>
      </c>
      <c r="X8" s="76">
        <f t="shared" si="11"/>
        <v>0</v>
      </c>
      <c r="Y8" s="76">
        <f t="shared" si="11"/>
        <v>0</v>
      </c>
      <c r="Z8" s="76">
        <f t="shared" si="11"/>
        <v>0</v>
      </c>
      <c r="AA8" s="76">
        <f t="shared" si="11"/>
        <v>0</v>
      </c>
      <c r="AB8" s="76">
        <f t="shared" si="11"/>
        <v>0</v>
      </c>
      <c r="AC8" s="76">
        <f t="shared" si="11"/>
        <v>0</v>
      </c>
      <c r="AD8" s="76">
        <f t="shared" si="11"/>
        <v>0</v>
      </c>
      <c r="AE8" s="76">
        <f t="shared" si="11"/>
        <v>0</v>
      </c>
      <c r="AF8" s="76">
        <f t="shared" si="11"/>
        <v>0</v>
      </c>
      <c r="AG8" s="76">
        <f t="shared" si="11"/>
        <v>0</v>
      </c>
      <c r="AH8" s="76">
        <f t="shared" si="11"/>
        <v>0</v>
      </c>
      <c r="AI8" s="76">
        <f t="shared" si="11"/>
        <v>0</v>
      </c>
      <c r="AJ8" s="76">
        <f t="shared" si="11"/>
        <v>0</v>
      </c>
      <c r="AK8" s="76">
        <f t="shared" si="11"/>
        <v>0</v>
      </c>
      <c r="AL8" s="76">
        <f t="shared" si="11"/>
        <v>0</v>
      </c>
      <c r="AM8" s="76">
        <f t="shared" si="11"/>
        <v>0</v>
      </c>
      <c r="AN8" s="76">
        <f t="shared" si="11"/>
        <v>0</v>
      </c>
      <c r="AO8" s="76">
        <f t="shared" ref="AO8:AR8" si="12">IF(AN5&gt;=$O1,0,TotaalOpexPerJaar)</f>
        <v>0</v>
      </c>
      <c r="AP8" s="76">
        <f t="shared" si="12"/>
        <v>0</v>
      </c>
      <c r="AQ8" s="76">
        <f t="shared" si="12"/>
        <v>0</v>
      </c>
      <c r="AR8" s="76">
        <f t="shared" si="12"/>
        <v>0</v>
      </c>
      <c r="AS8" s="76"/>
    </row>
    <row r="9" spans="1:46" customFormat="1" ht="16.5">
      <c r="B9" s="97"/>
      <c r="C9" t="str">
        <f>IF(SUM(C11:C30)&lt;&gt;C8,"let op: er staan kosten buiten de exploitatieperiode ingevuld","")</f>
        <v/>
      </c>
      <c r="AF9" s="68" t="str">
        <f t="shared" ref="AF9:AG9" si="13">IF(AE5=$O1,"Afbouwjaar","")</f>
        <v/>
      </c>
      <c r="AG9" s="151" t="str">
        <f t="shared" si="13"/>
        <v/>
      </c>
      <c r="AH9" s="151" t="str">
        <f>IF(AG5=$O1,"Afbouwjaar","")</f>
        <v/>
      </c>
      <c r="AI9" s="151" t="str">
        <f>IF(AH5=$O1,"Afbouwjaar","")</f>
        <v/>
      </c>
      <c r="AJ9" s="151" t="str">
        <f>IF(AI5=$O1,"Afbouwjaar","")</f>
        <v/>
      </c>
      <c r="AK9" s="151" t="str">
        <f t="shared" ref="AK9:AP9" si="14">IF(AJ5=$O1,"Afbouwjaar","")</f>
        <v/>
      </c>
      <c r="AL9" s="151" t="str">
        <f t="shared" si="14"/>
        <v/>
      </c>
      <c r="AM9" s="151" t="str">
        <f t="shared" si="14"/>
        <v/>
      </c>
      <c r="AN9" s="151" t="str">
        <f t="shared" si="14"/>
        <v/>
      </c>
      <c r="AO9" s="151" t="str">
        <f t="shared" si="14"/>
        <v/>
      </c>
      <c r="AP9" s="151" t="str">
        <f t="shared" si="14"/>
        <v/>
      </c>
      <c r="AQ9" s="151" t="str">
        <f t="shared" ref="AQ9:AR9" si="15">IF(AP5=$O1,"Afbouwjaar","")</f>
        <v/>
      </c>
      <c r="AR9" s="151" t="str">
        <f t="shared" si="15"/>
        <v/>
      </c>
      <c r="AS9" s="151"/>
    </row>
    <row r="10" spans="1:46" customFormat="1" ht="15">
      <c r="A10" s="6" t="s">
        <v>172</v>
      </c>
      <c r="B10" s="97"/>
      <c r="H10" s="69" t="s">
        <v>77</v>
      </c>
      <c r="I10" s="69" t="s">
        <v>77</v>
      </c>
      <c r="J10" s="69" t="s">
        <v>77</v>
      </c>
      <c r="K10" s="69" t="s">
        <v>77</v>
      </c>
      <c r="L10" s="69" t="s">
        <v>77</v>
      </c>
      <c r="M10" s="69" t="s">
        <v>77</v>
      </c>
      <c r="N10" s="69" t="s">
        <v>77</v>
      </c>
      <c r="O10" s="69" t="s">
        <v>77</v>
      </c>
      <c r="P10" s="69" t="s">
        <v>77</v>
      </c>
      <c r="Q10" s="69" t="s">
        <v>77</v>
      </c>
      <c r="R10" s="69" t="s">
        <v>77</v>
      </c>
      <c r="S10" s="69" t="s">
        <v>77</v>
      </c>
      <c r="T10" s="69" t="s">
        <v>77</v>
      </c>
      <c r="U10" s="69" t="s">
        <v>77</v>
      </c>
      <c r="V10" s="69" t="s">
        <v>77</v>
      </c>
      <c r="W10" s="69" t="s">
        <v>77</v>
      </c>
      <c r="X10" s="69" t="s">
        <v>77</v>
      </c>
      <c r="Y10" s="69" t="s">
        <v>77</v>
      </c>
      <c r="Z10" s="69" t="s">
        <v>77</v>
      </c>
      <c r="AA10" s="69" t="s">
        <v>77</v>
      </c>
      <c r="AB10" s="69" t="s">
        <v>77</v>
      </c>
      <c r="AC10" s="69" t="s">
        <v>77</v>
      </c>
      <c r="AD10" s="69" t="s">
        <v>77</v>
      </c>
      <c r="AE10" s="69" t="s">
        <v>77</v>
      </c>
      <c r="AF10" s="69" t="s">
        <v>77</v>
      </c>
      <c r="AG10" s="69" t="s">
        <v>77</v>
      </c>
      <c r="AH10" s="69" t="s">
        <v>77</v>
      </c>
      <c r="AI10" s="69" t="s">
        <v>77</v>
      </c>
      <c r="AJ10" s="69" t="s">
        <v>77</v>
      </c>
      <c r="AK10" s="69" t="s">
        <v>77</v>
      </c>
      <c r="AL10" s="69" t="s">
        <v>77</v>
      </c>
      <c r="AM10" s="69" t="s">
        <v>77</v>
      </c>
      <c r="AN10" s="69" t="s">
        <v>77</v>
      </c>
      <c r="AO10" s="69" t="s">
        <v>77</v>
      </c>
      <c r="AP10" s="69" t="s">
        <v>77</v>
      </c>
      <c r="AQ10" s="69" t="s">
        <v>77</v>
      </c>
      <c r="AR10" s="69" t="s">
        <v>77</v>
      </c>
      <c r="AS10" s="69"/>
    </row>
    <row r="11" spans="1:46" customFormat="1" ht="15">
      <c r="A11" s="258" t="s">
        <v>173</v>
      </c>
      <c r="B11" s="97" t="s">
        <v>77</v>
      </c>
      <c r="C11" s="8">
        <f>SUM(I11:AS11)</f>
        <v>0</v>
      </c>
      <c r="D11" s="8"/>
      <c r="E11" s="8"/>
      <c r="F11" s="8"/>
      <c r="G11" s="8"/>
      <c r="H11" s="196"/>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00"/>
      <c r="AN11" s="200"/>
      <c r="AO11" s="200"/>
      <c r="AP11" s="200"/>
      <c r="AQ11" s="302"/>
      <c r="AR11" s="200"/>
      <c r="AS11" s="299"/>
    </row>
    <row r="12" spans="1:46" customFormat="1" ht="15">
      <c r="A12" s="259" t="s">
        <v>174</v>
      </c>
      <c r="B12" s="97" t="s">
        <v>77</v>
      </c>
      <c r="C12" s="8">
        <f t="shared" ref="C12:C30" si="16">SUM(I12:AS12)</f>
        <v>0</v>
      </c>
      <c r="D12" s="8"/>
      <c r="E12" s="8"/>
      <c r="F12" s="8"/>
      <c r="G12" s="8"/>
      <c r="H12" s="196"/>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54"/>
      <c r="AH12" s="254"/>
      <c r="AI12" s="254"/>
      <c r="AJ12" s="254"/>
      <c r="AK12" s="254"/>
      <c r="AL12" s="254"/>
      <c r="AM12" s="302"/>
      <c r="AN12" s="302"/>
      <c r="AO12" s="302"/>
      <c r="AP12" s="302"/>
      <c r="AQ12" s="302"/>
      <c r="AR12" s="152"/>
      <c r="AS12" s="300"/>
    </row>
    <row r="13" spans="1:46" customFormat="1" ht="15">
      <c r="A13" s="252" t="s">
        <v>175</v>
      </c>
      <c r="B13" s="97" t="s">
        <v>77</v>
      </c>
      <c r="C13" s="8">
        <f t="shared" si="16"/>
        <v>0</v>
      </c>
      <c r="D13" s="8"/>
      <c r="E13" s="8"/>
      <c r="F13" s="8"/>
      <c r="G13" s="8"/>
      <c r="H13" s="196"/>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54"/>
      <c r="AH13" s="254"/>
      <c r="AI13" s="254"/>
      <c r="AJ13" s="254"/>
      <c r="AK13" s="254"/>
      <c r="AL13" s="254"/>
      <c r="AM13" s="302"/>
      <c r="AN13" s="302"/>
      <c r="AO13" s="302"/>
      <c r="AP13" s="302"/>
      <c r="AQ13" s="302"/>
      <c r="AR13" s="152"/>
      <c r="AS13" s="300"/>
    </row>
    <row r="14" spans="1:46" customFormat="1" ht="15">
      <c r="A14" s="252" t="s">
        <v>176</v>
      </c>
      <c r="B14" s="97" t="s">
        <v>77</v>
      </c>
      <c r="C14" s="8">
        <f t="shared" si="16"/>
        <v>0</v>
      </c>
      <c r="D14" s="8"/>
      <c r="E14" s="8"/>
      <c r="F14" s="8"/>
      <c r="G14" s="8"/>
      <c r="H14" s="196"/>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54"/>
      <c r="AH14" s="254"/>
      <c r="AI14" s="254"/>
      <c r="AJ14" s="254"/>
      <c r="AK14" s="254"/>
      <c r="AL14" s="254"/>
      <c r="AM14" s="302"/>
      <c r="AN14" s="302"/>
      <c r="AO14" s="302"/>
      <c r="AP14" s="302"/>
      <c r="AQ14" s="302"/>
      <c r="AR14" s="152"/>
      <c r="AS14" s="300"/>
    </row>
    <row r="15" spans="1:46" customFormat="1" ht="15">
      <c r="A15" s="252" t="s">
        <v>177</v>
      </c>
      <c r="B15" s="97" t="s">
        <v>77</v>
      </c>
      <c r="C15" s="8">
        <f t="shared" si="16"/>
        <v>0</v>
      </c>
      <c r="D15" s="8"/>
      <c r="E15" s="8"/>
      <c r="F15" s="8"/>
      <c r="G15" s="8"/>
      <c r="H15" s="196"/>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54"/>
      <c r="AH15" s="254"/>
      <c r="AI15" s="254"/>
      <c r="AJ15" s="254"/>
      <c r="AK15" s="254"/>
      <c r="AL15" s="254"/>
      <c r="AM15" s="302"/>
      <c r="AN15" s="302"/>
      <c r="AO15" s="302"/>
      <c r="AP15" s="302"/>
      <c r="AQ15" s="302"/>
      <c r="AR15" s="152"/>
      <c r="AS15" s="300"/>
    </row>
    <row r="16" spans="1:46" customFormat="1" ht="15">
      <c r="A16" s="252" t="s">
        <v>178</v>
      </c>
      <c r="B16" s="97" t="s">
        <v>77</v>
      </c>
      <c r="C16" s="8">
        <f t="shared" si="16"/>
        <v>0</v>
      </c>
      <c r="D16" s="8"/>
      <c r="E16" s="8"/>
      <c r="F16" s="8"/>
      <c r="G16" s="8"/>
      <c r="H16" s="196"/>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54"/>
      <c r="AH16" s="254"/>
      <c r="AI16" s="254"/>
      <c r="AJ16" s="254"/>
      <c r="AK16" s="254"/>
      <c r="AL16" s="254"/>
      <c r="AM16" s="302"/>
      <c r="AN16" s="302"/>
      <c r="AO16" s="302"/>
      <c r="AP16" s="302"/>
      <c r="AQ16" s="302"/>
      <c r="AR16" s="152"/>
      <c r="AS16" s="300"/>
    </row>
    <row r="17" spans="1:45" customFormat="1" ht="16.5">
      <c r="A17" s="252" t="s">
        <v>179</v>
      </c>
      <c r="B17" s="97" t="s">
        <v>77</v>
      </c>
      <c r="C17" s="8">
        <f t="shared" si="16"/>
        <v>0</v>
      </c>
      <c r="D17" s="8"/>
      <c r="E17" s="8"/>
      <c r="F17" s="8"/>
      <c r="G17" s="8"/>
      <c r="H17" s="196"/>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54"/>
      <c r="AH17" s="255"/>
      <c r="AI17" s="254"/>
      <c r="AJ17" s="254"/>
      <c r="AK17" s="254"/>
      <c r="AL17" s="254"/>
      <c r="AM17" s="302"/>
      <c r="AN17" s="302"/>
      <c r="AO17" s="302"/>
      <c r="AP17" s="302"/>
      <c r="AQ17" s="302"/>
      <c r="AR17" s="152"/>
      <c r="AS17" s="300"/>
    </row>
    <row r="18" spans="1:45" customFormat="1" ht="15">
      <c r="A18" s="252" t="s">
        <v>180</v>
      </c>
      <c r="B18" s="97" t="s">
        <v>77</v>
      </c>
      <c r="C18" s="8">
        <f t="shared" si="16"/>
        <v>0</v>
      </c>
      <c r="D18" s="8"/>
      <c r="E18" s="8"/>
      <c r="F18" s="8"/>
      <c r="G18" s="8"/>
      <c r="H18" s="196"/>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54"/>
      <c r="AH18" s="254"/>
      <c r="AI18" s="254"/>
      <c r="AJ18" s="254"/>
      <c r="AK18" s="254"/>
      <c r="AL18" s="254"/>
      <c r="AM18" s="302"/>
      <c r="AN18" s="302"/>
      <c r="AO18" s="302"/>
      <c r="AP18" s="302"/>
      <c r="AQ18" s="302"/>
      <c r="AR18" s="152"/>
      <c r="AS18" s="300"/>
    </row>
    <row r="19" spans="1:45" customFormat="1" ht="15">
      <c r="A19" s="252" t="s">
        <v>181</v>
      </c>
      <c r="B19" s="97" t="s">
        <v>77</v>
      </c>
      <c r="C19" s="8">
        <f t="shared" si="16"/>
        <v>0</v>
      </c>
      <c r="D19" s="8"/>
      <c r="E19" s="8"/>
      <c r="F19" s="8"/>
      <c r="G19" s="8"/>
      <c r="H19" s="196"/>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54"/>
      <c r="AH19" s="254"/>
      <c r="AI19" s="254"/>
      <c r="AJ19" s="254"/>
      <c r="AK19" s="254"/>
      <c r="AL19" s="254"/>
      <c r="AM19" s="302"/>
      <c r="AN19" s="302"/>
      <c r="AO19" s="302"/>
      <c r="AP19" s="302"/>
      <c r="AQ19" s="302"/>
      <c r="AR19" s="152"/>
      <c r="AS19" s="300"/>
    </row>
    <row r="20" spans="1:45" customFormat="1" ht="15">
      <c r="A20" s="252" t="s">
        <v>182</v>
      </c>
      <c r="B20" s="97" t="s">
        <v>77</v>
      </c>
      <c r="C20" s="8">
        <f t="shared" si="16"/>
        <v>0</v>
      </c>
      <c r="D20" s="8"/>
      <c r="E20" s="8"/>
      <c r="F20" s="8"/>
      <c r="G20" s="8"/>
      <c r="H20" s="196"/>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54"/>
      <c r="AH20" s="254"/>
      <c r="AI20" s="254"/>
      <c r="AJ20" s="254"/>
      <c r="AK20" s="254"/>
      <c r="AL20" s="254"/>
      <c r="AM20" s="302"/>
      <c r="AN20" s="302"/>
      <c r="AO20" s="302"/>
      <c r="AP20" s="302"/>
      <c r="AQ20" s="302"/>
      <c r="AR20" s="152"/>
      <c r="AS20" s="300"/>
    </row>
    <row r="21" spans="1:45" customFormat="1" ht="15">
      <c r="A21" s="252" t="s">
        <v>183</v>
      </c>
      <c r="B21" s="97" t="s">
        <v>77</v>
      </c>
      <c r="C21" s="8">
        <f t="shared" si="16"/>
        <v>0</v>
      </c>
      <c r="D21" s="8"/>
      <c r="E21" s="8"/>
      <c r="F21" s="8"/>
      <c r="G21" s="8"/>
      <c r="H21" s="196"/>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54"/>
      <c r="AH21" s="254"/>
      <c r="AI21" s="254"/>
      <c r="AJ21" s="254"/>
      <c r="AK21" s="254"/>
      <c r="AL21" s="254"/>
      <c r="AM21" s="302"/>
      <c r="AN21" s="302"/>
      <c r="AO21" s="302"/>
      <c r="AP21" s="302"/>
      <c r="AQ21" s="302"/>
      <c r="AR21" s="152"/>
      <c r="AS21" s="300"/>
    </row>
    <row r="22" spans="1:45" customFormat="1" ht="15">
      <c r="A22" s="252" t="s">
        <v>184</v>
      </c>
      <c r="B22" s="97" t="s">
        <v>77</v>
      </c>
      <c r="C22" s="8">
        <f t="shared" si="16"/>
        <v>0</v>
      </c>
      <c r="D22" s="8"/>
      <c r="E22" s="8"/>
      <c r="F22" s="8"/>
      <c r="G22" s="8"/>
      <c r="H22" s="196"/>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54"/>
      <c r="AH22" s="254"/>
      <c r="AI22" s="254"/>
      <c r="AJ22" s="254"/>
      <c r="AK22" s="254"/>
      <c r="AL22" s="254"/>
      <c r="AM22" s="302"/>
      <c r="AN22" s="302"/>
      <c r="AO22" s="302"/>
      <c r="AP22" s="302"/>
      <c r="AQ22" s="302"/>
      <c r="AR22" s="152"/>
      <c r="AS22" s="300"/>
    </row>
    <row r="23" spans="1:45" customFormat="1" ht="15">
      <c r="A23" s="252" t="s">
        <v>185</v>
      </c>
      <c r="B23" s="97" t="s">
        <v>77</v>
      </c>
      <c r="C23" s="8">
        <f t="shared" si="16"/>
        <v>0</v>
      </c>
      <c r="D23" s="8"/>
      <c r="E23" s="8"/>
      <c r="F23" s="8"/>
      <c r="G23" s="8"/>
      <c r="H23" s="196"/>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54"/>
      <c r="AH23" s="254"/>
      <c r="AI23" s="254"/>
      <c r="AJ23" s="254"/>
      <c r="AK23" s="254"/>
      <c r="AL23" s="254"/>
      <c r="AM23" s="302"/>
      <c r="AN23" s="302"/>
      <c r="AO23" s="302"/>
      <c r="AP23" s="302"/>
      <c r="AQ23" s="302"/>
      <c r="AR23" s="152"/>
      <c r="AS23" s="300"/>
    </row>
    <row r="24" spans="1:45" customFormat="1" ht="15">
      <c r="A24" s="252" t="s">
        <v>186</v>
      </c>
      <c r="B24" s="97" t="s">
        <v>77</v>
      </c>
      <c r="C24" s="8">
        <f t="shared" si="16"/>
        <v>0</v>
      </c>
      <c r="D24" s="8"/>
      <c r="E24" s="8"/>
      <c r="F24" s="8"/>
      <c r="G24" s="8"/>
      <c r="H24" s="196"/>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54"/>
      <c r="AH24" s="254"/>
      <c r="AI24" s="254"/>
      <c r="AJ24" s="254"/>
      <c r="AK24" s="254"/>
      <c r="AL24" s="254"/>
      <c r="AM24" s="302"/>
      <c r="AN24" s="302"/>
      <c r="AO24" s="302"/>
      <c r="AP24" s="302"/>
      <c r="AQ24" s="302"/>
      <c r="AR24" s="152"/>
      <c r="AS24" s="300"/>
    </row>
    <row r="25" spans="1:45" customFormat="1" ht="15">
      <c r="A25" s="252" t="s">
        <v>187</v>
      </c>
      <c r="B25" s="97" t="s">
        <v>77</v>
      </c>
      <c r="C25" s="8">
        <f t="shared" si="16"/>
        <v>0</v>
      </c>
      <c r="D25" s="8"/>
      <c r="E25" s="8"/>
      <c r="F25" s="8"/>
      <c r="G25" s="8"/>
      <c r="H25" s="196"/>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54"/>
      <c r="AH25" s="254"/>
      <c r="AI25" s="254"/>
      <c r="AJ25" s="254"/>
      <c r="AK25" s="254"/>
      <c r="AL25" s="254"/>
      <c r="AM25" s="302"/>
      <c r="AN25" s="302"/>
      <c r="AO25" s="302"/>
      <c r="AP25" s="302"/>
      <c r="AQ25" s="302"/>
      <c r="AR25" s="152"/>
      <c r="AS25" s="300"/>
    </row>
    <row r="26" spans="1:45" customFormat="1" ht="15">
      <c r="A26" s="253" t="s">
        <v>188</v>
      </c>
      <c r="B26" s="97" t="s">
        <v>77</v>
      </c>
      <c r="C26" s="8">
        <f t="shared" si="16"/>
        <v>0</v>
      </c>
      <c r="D26" s="8"/>
      <c r="E26" s="8"/>
      <c r="F26" s="8"/>
      <c r="G26" s="8"/>
      <c r="H26" s="196"/>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54"/>
      <c r="AH26" s="254"/>
      <c r="AI26" s="254"/>
      <c r="AJ26" s="254"/>
      <c r="AK26" s="254"/>
      <c r="AL26" s="254"/>
      <c r="AM26" s="302"/>
      <c r="AN26" s="302"/>
      <c r="AO26" s="302"/>
      <c r="AP26" s="302"/>
      <c r="AQ26" s="302"/>
      <c r="AR26" s="152"/>
      <c r="AS26" s="300"/>
    </row>
    <row r="27" spans="1:45" customFormat="1" ht="15">
      <c r="A27" s="252"/>
      <c r="B27" s="97" t="s">
        <v>77</v>
      </c>
      <c r="C27" s="8">
        <f t="shared" si="16"/>
        <v>0</v>
      </c>
      <c r="D27" s="8"/>
      <c r="E27" s="8"/>
      <c r="F27" s="8"/>
      <c r="G27" s="8"/>
      <c r="H27" s="196"/>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54"/>
      <c r="AH27" s="254"/>
      <c r="AI27" s="254"/>
      <c r="AJ27" s="254"/>
      <c r="AK27" s="254"/>
      <c r="AL27" s="254"/>
      <c r="AM27" s="302"/>
      <c r="AN27" s="302"/>
      <c r="AO27" s="302"/>
      <c r="AP27" s="302"/>
      <c r="AQ27" s="302"/>
      <c r="AR27" s="152"/>
      <c r="AS27" s="300"/>
    </row>
    <row r="28" spans="1:45" customFormat="1" ht="15">
      <c r="A28" s="252"/>
      <c r="B28" s="97" t="s">
        <v>77</v>
      </c>
      <c r="C28" s="8">
        <f t="shared" si="16"/>
        <v>0</v>
      </c>
      <c r="D28" s="8"/>
      <c r="E28" s="8"/>
      <c r="F28" s="8"/>
      <c r="G28" s="8"/>
      <c r="H28" s="196"/>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54"/>
      <c r="AH28" s="254"/>
      <c r="AI28" s="254"/>
      <c r="AJ28" s="254"/>
      <c r="AK28" s="254"/>
      <c r="AL28" s="254"/>
      <c r="AM28" s="302"/>
      <c r="AN28" s="302"/>
      <c r="AO28" s="302"/>
      <c r="AP28" s="302"/>
      <c r="AQ28" s="302"/>
      <c r="AR28" s="152"/>
      <c r="AS28" s="300"/>
    </row>
    <row r="29" spans="1:45" customFormat="1" ht="15">
      <c r="A29" s="252"/>
      <c r="B29" s="97" t="s">
        <v>77</v>
      </c>
      <c r="C29" s="8">
        <f t="shared" si="16"/>
        <v>0</v>
      </c>
      <c r="D29" s="8"/>
      <c r="E29" s="8"/>
      <c r="F29" s="8"/>
      <c r="G29" s="8"/>
      <c r="H29" s="196"/>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54"/>
      <c r="AH29" s="254"/>
      <c r="AI29" s="254"/>
      <c r="AJ29" s="254"/>
      <c r="AK29" s="254"/>
      <c r="AL29" s="254"/>
      <c r="AM29" s="302"/>
      <c r="AN29" s="302"/>
      <c r="AO29" s="302"/>
      <c r="AP29" s="302"/>
      <c r="AQ29" s="302"/>
      <c r="AR29" s="152"/>
      <c r="AS29" s="300"/>
    </row>
    <row r="30" spans="1:45" customFormat="1" ht="15">
      <c r="A30" s="252"/>
      <c r="B30" s="97" t="s">
        <v>77</v>
      </c>
      <c r="C30" s="8">
        <f t="shared" si="16"/>
        <v>0</v>
      </c>
      <c r="D30" s="8"/>
      <c r="E30" s="8"/>
      <c r="F30" s="8"/>
      <c r="G30" s="8"/>
      <c r="H30" s="196"/>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54"/>
      <c r="AH30" s="254"/>
      <c r="AI30" s="254"/>
      <c r="AJ30" s="254"/>
      <c r="AK30" s="254"/>
      <c r="AL30" s="254"/>
      <c r="AM30" s="302"/>
      <c r="AN30" s="302"/>
      <c r="AO30" s="302"/>
      <c r="AP30" s="302"/>
      <c r="AQ30" s="302"/>
      <c r="AR30" s="152"/>
      <c r="AS30" s="300"/>
    </row>
    <row r="32" spans="1:45" ht="30">
      <c r="A32" s="260" t="s">
        <v>189</v>
      </c>
      <c r="C32" s="201"/>
    </row>
    <row r="34" spans="1:38">
      <c r="A34" s="60"/>
      <c r="B34" s="99"/>
    </row>
    <row r="35" spans="1:38" ht="15" hidden="1" customHeight="1">
      <c r="A35" s="109" t="s">
        <v>190</v>
      </c>
      <c r="B35" s="99"/>
      <c r="H35" s="61"/>
      <c r="I35" s="107"/>
      <c r="J35" s="77" t="e">
        <f>'Invoer Parameters'!#REF!/2000</f>
        <v>#REF!</v>
      </c>
      <c r="K35" s="77" t="e">
        <f>2*J35*(1+'Invoer Parameters'!$D$62)</f>
        <v>#REF!</v>
      </c>
      <c r="L35" s="77" t="e">
        <f>K35*(1+'Invoer Parameters'!$D$62)</f>
        <v>#REF!</v>
      </c>
      <c r="M35" s="77" t="e">
        <f>L35*(1+'Invoer Parameters'!$D$62)</f>
        <v>#REF!</v>
      </c>
      <c r="N35" s="77" t="e">
        <f>M35*(1+'Invoer Parameters'!$D$62)</f>
        <v>#REF!</v>
      </c>
      <c r="O35" s="77" t="e">
        <f>N35*(1+'Invoer Parameters'!$D$62)</f>
        <v>#REF!</v>
      </c>
      <c r="P35" s="77" t="e">
        <f>O35*(1+'Invoer Parameters'!$D$62)</f>
        <v>#REF!</v>
      </c>
      <c r="Q35" s="77" t="e">
        <f>P35*(1+'Invoer Parameters'!$D$62)</f>
        <v>#REF!</v>
      </c>
      <c r="R35" s="77" t="e">
        <f>Q35*(1+'Invoer Parameters'!$D$62)</f>
        <v>#REF!</v>
      </c>
      <c r="S35" s="77" t="e">
        <f>R35*(1+'Invoer Parameters'!$D$62)</f>
        <v>#REF!</v>
      </c>
      <c r="T35" s="77" t="e">
        <f>S35*(1+'Invoer Parameters'!$D$62)</f>
        <v>#REF!</v>
      </c>
      <c r="U35" s="77" t="e">
        <f>T35*(1+'Invoer Parameters'!$D$62)</f>
        <v>#REF!</v>
      </c>
      <c r="V35" s="77" t="e">
        <f>U35*(1+'Invoer Parameters'!$D$62)</f>
        <v>#REF!</v>
      </c>
      <c r="W35" s="77" t="e">
        <f>V35*(1+'Invoer Parameters'!$D$62)</f>
        <v>#REF!</v>
      </c>
      <c r="X35" s="77" t="e">
        <f>W35*(1+'Invoer Parameters'!$D$62)</f>
        <v>#REF!</v>
      </c>
      <c r="Y35" s="77" t="e">
        <f>X35*(1+'Invoer Parameters'!$D$62)</f>
        <v>#REF!</v>
      </c>
      <c r="Z35" s="77" t="e">
        <f>Y35*(1+'Invoer Parameters'!$D$62)</f>
        <v>#REF!</v>
      </c>
      <c r="AA35" s="77" t="e">
        <f>Z35*(1+'Invoer Parameters'!$D$62)</f>
        <v>#REF!</v>
      </c>
      <c r="AB35" s="77" t="e">
        <f>AA35*(1+'Invoer Parameters'!$D$62)</f>
        <v>#REF!</v>
      </c>
      <c r="AC35" s="77" t="e">
        <f>AB35*(1+'Invoer Parameters'!$D$62)</f>
        <v>#REF!</v>
      </c>
      <c r="AD35" s="77" t="e">
        <f>AC35*(1+'Invoer Parameters'!$D$62)</f>
        <v>#REF!</v>
      </c>
      <c r="AE35" s="106" t="str">
        <f>IF(AE5&gt;$O1,"",IF(AE5=$O1,0.5*AD35*(1+'Invoer Parameters'!$D62),AD35*(1+'Invoer Parameters'!$D62)))</f>
        <v/>
      </c>
      <c r="AF35" s="106" t="str">
        <f>IF(AF5&gt;$O1,"",IF(AF5=$O1,0.5*AE35*(1+'Invoer Parameters'!$D62),AE35*(1+'Invoer Parameters'!$D62)))</f>
        <v/>
      </c>
      <c r="AG35" s="106" t="str">
        <f>IF(AG5&gt;$O1,"",IF(AG5=$O1,0.5*AF35*(1+'Invoer Parameters'!$D62),AF35*(1+'Invoer Parameters'!$D62)))</f>
        <v/>
      </c>
      <c r="AH35" s="106" t="str">
        <f>IF(AH5&gt;$O1,"",IF(AH5=$O1,0.5*AG35*(1+'Invoer Parameters'!$D62),AG35*(1+'Invoer Parameters'!$D62)))</f>
        <v/>
      </c>
      <c r="AI35" s="106" t="str">
        <f>IF(AI5&gt;$O1,"",IF(AI5=$O1,0.5*AH35*(1+'Invoer Parameters'!$D62),AH35*(1+'Invoer Parameters'!$D62)))</f>
        <v/>
      </c>
      <c r="AJ35" s="106" t="str">
        <f>IF(AJ5&gt;$O1,"",IF(AJ5=$O1,0.5*AI35*(1+'Invoer Parameters'!$D62),AI35*(1+'Invoer Parameters'!$D62)))</f>
        <v/>
      </c>
      <c r="AK35" s="106" t="str">
        <f>IF(AK5&gt;$O1,"",IF(AK5=$O1,0.5*AJ35*(1+'Invoer Parameters'!$D62),AJ35*(1+'Invoer Parameters'!$D62)))</f>
        <v/>
      </c>
      <c r="AL35" s="106" t="str">
        <f>IF(AL5&gt;$O1,"",IF(AL5=$O1,0.5*AK35*(1+'Invoer Parameters'!$D62),AK35*(1+'Invoer Parameters'!$D62)))</f>
        <v/>
      </c>
    </row>
    <row r="36" spans="1:38">
      <c r="B36" s="99"/>
    </row>
    <row r="37" spans="1:38">
      <c r="A37" s="59"/>
      <c r="B37" s="99"/>
    </row>
    <row r="38" spans="1:38">
      <c r="B38" s="99"/>
    </row>
    <row r="39" spans="1:38">
      <c r="A39" s="61"/>
      <c r="B39" s="99"/>
    </row>
    <row r="40" spans="1:38">
      <c r="A40" s="61"/>
    </row>
    <row r="43" spans="1:38" ht="12.75" hidden="1" customHeight="1">
      <c r="A43" s="57"/>
      <c r="B43" s="96" t="s">
        <v>191</v>
      </c>
      <c r="C43" s="62" t="e">
        <f>(-'Invoer Parameters'!D62*(((1+'Invoer Parameters'!D62)^(OPEX!O1-OPEX!J1))*('Invoer Parameters'!#REF!)))/(1-((1+'Invoer Parameters'!D62)^(1+OPEX!O1-OPEX!J1)))/1000</f>
        <v>#REF!</v>
      </c>
      <c r="D43" s="62"/>
      <c r="E43" s="62"/>
      <c r="F43" s="62"/>
      <c r="G43" s="62"/>
    </row>
    <row r="44" spans="1:38" ht="12.75" hidden="1" customHeight="1">
      <c r="A44" s="57"/>
      <c r="B44" s="96" t="s">
        <v>192</v>
      </c>
      <c r="C44" s="38" t="e">
        <f>-FV('Invoer Parameters'!D62,O1-J1,0,'Invoer Parameters'!#REF!)/1000</f>
        <v>#REF!</v>
      </c>
      <c r="D44" s="38"/>
      <c r="E44" s="38"/>
      <c r="F44" s="38"/>
      <c r="G44" s="38"/>
    </row>
    <row r="45" spans="1:38" ht="12.75" hidden="1" customHeight="1">
      <c r="A45" s="57"/>
      <c r="H45" s="1">
        <f>12*(O1-J1)</f>
        <v>-24360</v>
      </c>
    </row>
    <row r="46" spans="1:38" ht="12.75" hidden="1" customHeight="1">
      <c r="A46" s="57"/>
      <c r="B46" s="96" t="s">
        <v>193</v>
      </c>
      <c r="C46" s="63" t="e">
        <f>-FV('Invoer Parameters'!D62,O1-J1,0,'Invoer Parameters'!#REF!)</f>
        <v>#REF!</v>
      </c>
      <c r="D46" s="63"/>
      <c r="E46" s="63"/>
      <c r="F46" s="63"/>
      <c r="G46" s="63"/>
    </row>
    <row r="47" spans="1:38" ht="12.75" hidden="1" customHeight="1">
      <c r="A47" s="57"/>
      <c r="B47" s="96" t="s">
        <v>194</v>
      </c>
      <c r="C47" s="64" t="e">
        <f>'Invoer Parameters'!#REF!</f>
        <v>#REF!</v>
      </c>
      <c r="D47" s="64"/>
      <c r="E47" s="64"/>
      <c r="F47" s="64"/>
      <c r="G47" s="64"/>
    </row>
    <row r="48" spans="1:38" ht="12.75" hidden="1" customHeight="1">
      <c r="C48" s="64"/>
      <c r="D48" s="64"/>
      <c r="E48" s="64"/>
      <c r="F48" s="64"/>
      <c r="G48" s="64"/>
    </row>
  </sheetData>
  <sheetProtection algorithmName="SHA-512" hashValue="ftu8knNpG67Mdb03Kl89HuRRDKBsXSDS1Oe9X6qvVbs2eamdfn3bkv4HP/4hejH9aginJ87XPZAnpTX5hWqEYg==" saltValue="I6boS9rqBXgvQjtCW0a+bg==" spinCount="100000" sheet="1" objects="1" scenarios="1"/>
  <conditionalFormatting sqref="C8:E8">
    <cfRule type="expression" dxfId="18" priority="22">
      <formula>IF(SUM($C$11:$C$30)&lt;&gt;$C$8,1,0)&gt;0</formula>
    </cfRule>
  </conditionalFormatting>
  <conditionalFormatting sqref="C9:E9">
    <cfRule type="notContainsBlanks" dxfId="17" priority="59">
      <formula>LEN(TRIM(C9))&gt;0</formula>
    </cfRule>
  </conditionalFormatting>
  <conditionalFormatting sqref="C9:M9">
    <cfRule type="expression" dxfId="16" priority="24">
      <formula>IF(SUM($C$11:$C$30)&lt;&gt;$C$8,1,0)&gt;0</formula>
    </cfRule>
  </conditionalFormatting>
  <conditionalFormatting sqref="H5:AT5">
    <cfRule type="cellIs" dxfId="15" priority="58" operator="between">
      <formula>$J$1</formula>
      <formula>$O$1</formula>
    </cfRule>
  </conditionalFormatting>
  <conditionalFormatting sqref="AE9:AS9">
    <cfRule type="cellIs" dxfId="14" priority="51" operator="equal">
      <formula>"Afbouwjaar"</formula>
    </cfRule>
  </conditionalFormatting>
  <conditionalFormatting sqref="AM11:AM30">
    <cfRule type="expression" dxfId="13" priority="3">
      <formula>IF($O$1&gt;=$AM$5,1,0)&gt;0</formula>
    </cfRule>
    <cfRule type="expression" dxfId="12" priority="4">
      <formula>IF($AM$5&gt;$O$1,1,0)&gt;0</formula>
    </cfRule>
  </conditionalFormatting>
  <conditionalFormatting sqref="AN11:AN30">
    <cfRule type="expression" dxfId="11" priority="5">
      <formula>IF($O$1&gt;=$AN$5,1,0)&gt;0</formula>
    </cfRule>
    <cfRule type="expression" dxfId="10" priority="11">
      <formula>IF($AN$5&gt;$O$1,1,0)&gt;0</formula>
    </cfRule>
  </conditionalFormatting>
  <conditionalFormatting sqref="AO11:AO30">
    <cfRule type="expression" dxfId="9" priority="12">
      <formula>IF($O$1&gt;=$AO$5,1,0)&gt;0</formula>
    </cfRule>
    <cfRule type="expression" dxfId="8" priority="13">
      <formula>IF($AO$5&gt;$O$1,1,0)&gt;0</formula>
    </cfRule>
  </conditionalFormatting>
  <conditionalFormatting sqref="AP11:AP30">
    <cfRule type="expression" dxfId="7" priority="14">
      <formula>IF($O$1&gt;=$AP$5,1,0)&gt;0</formula>
    </cfRule>
    <cfRule type="expression" dxfId="6" priority="15">
      <formula>IF($AP$5&gt;$O$1,1,0)&gt;0</formula>
    </cfRule>
  </conditionalFormatting>
  <conditionalFormatting sqref="AQ11:AQ30">
    <cfRule type="expression" dxfId="5" priority="16">
      <formula>IF($O$1&gt;=$AQ$5,1,0)&gt;0</formula>
    </cfRule>
    <cfRule type="expression" dxfId="4" priority="17">
      <formula>IF($AQ$5&gt;$O$1,1,0)&gt;0</formula>
    </cfRule>
  </conditionalFormatting>
  <conditionalFormatting sqref="AR11:AR30">
    <cfRule type="expression" dxfId="3" priority="1">
      <formula>IF($AR$5&gt;$O$1,1,0)&gt;0</formula>
    </cfRule>
    <cfRule type="expression" dxfId="2" priority="2">
      <formula>IF($O$1&gt;=$AR$5,1,0)&gt;0</formula>
    </cfRule>
  </conditionalFormatting>
  <dataValidations count="1">
    <dataValidation type="whole" operator="greaterThanOrEqual" allowBlank="1" showErrorMessage="1" errorTitle="waarde niet toegestaan" error="waarde moet groter dan nul en mag geen tekst bevatten" sqref="H11:AS30" xr:uid="{00000000-0002-0000-0300-000000000000}">
      <formula1>0</formula1>
    </dataValidation>
  </dataValidations>
  <pageMargins left="0.23622047244094491" right="0.23622047244094491" top="0.74803149606299213" bottom="0.74803149606299213" header="0.11811023622047245" footer="0.11811023622047245"/>
  <pageSetup paperSize="8" scale="54" pageOrder="overThenDown" orientation="landscape" r:id="rId1"/>
  <headerFooter>
    <oddHeader>&amp;L&amp;10Windenergie Op Zee&amp;C&amp;10RVO.nl&amp;R&amp;10Exploitatieberekening
OPEX</oddHeader>
    <oddFooter>&amp;L&amp;8&amp;F &amp;R&amp;8&amp;P van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P19"/>
  <sheetViews>
    <sheetView workbookViewId="0">
      <selection activeCell="B32" sqref="B32"/>
    </sheetView>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2" ht="31.5">
      <c r="A1" s="14" t="s">
        <v>195</v>
      </c>
    </row>
    <row r="2" spans="1:42" ht="15">
      <c r="A2" s="34" t="str">
        <f>Instructies!B3</f>
        <v>Nederwiek kavel I-A - Definitieve versie (15-9-2025)</v>
      </c>
    </row>
    <row r="5" spans="1:42" s="119" customFormat="1" ht="15.75">
      <c r="D5" s="118" t="s">
        <v>166</v>
      </c>
      <c r="E5" s="120">
        <f>'Invoer Parameters'!F78</f>
        <v>2030</v>
      </c>
      <c r="F5" s="118" t="s">
        <v>168</v>
      </c>
      <c r="G5" s="120">
        <f>'Invoer Parameters'!F79</f>
        <v>0</v>
      </c>
    </row>
    <row r="6" spans="1:42">
      <c r="A6" s="132" t="s">
        <v>196</v>
      </c>
      <c r="B6" s="18"/>
      <c r="C6" s="18">
        <f>'Invoer Parameters'!$B$66</f>
        <v>0</v>
      </c>
      <c r="D6" s="18">
        <f>C6+1</f>
        <v>1</v>
      </c>
      <c r="E6" s="18">
        <f t="shared" ref="E6:T7" si="0">D6+1</f>
        <v>2</v>
      </c>
      <c r="F6" s="18">
        <f t="shared" si="0"/>
        <v>3</v>
      </c>
      <c r="G6" s="18">
        <f t="shared" si="0"/>
        <v>4</v>
      </c>
      <c r="H6" s="18">
        <f t="shared" si="0"/>
        <v>5</v>
      </c>
      <c r="I6" s="18">
        <f t="shared" si="0"/>
        <v>6</v>
      </c>
      <c r="J6" s="18">
        <f t="shared" si="0"/>
        <v>7</v>
      </c>
      <c r="K6" s="18">
        <f t="shared" si="0"/>
        <v>8</v>
      </c>
      <c r="L6" s="18">
        <f t="shared" si="0"/>
        <v>9</v>
      </c>
      <c r="M6" s="18">
        <f t="shared" si="0"/>
        <v>10</v>
      </c>
      <c r="N6" s="18">
        <f t="shared" si="0"/>
        <v>11</v>
      </c>
      <c r="O6" s="18">
        <f t="shared" si="0"/>
        <v>12</v>
      </c>
      <c r="P6" s="18">
        <f t="shared" si="0"/>
        <v>13</v>
      </c>
      <c r="Q6" s="18">
        <f t="shared" si="0"/>
        <v>14</v>
      </c>
      <c r="R6" s="18">
        <f t="shared" si="0"/>
        <v>15</v>
      </c>
      <c r="S6" s="18">
        <f t="shared" si="0"/>
        <v>16</v>
      </c>
      <c r="T6" s="18">
        <f t="shared" si="0"/>
        <v>17</v>
      </c>
      <c r="U6" s="18">
        <f t="shared" ref="U6:AB7" si="1">T6+1</f>
        <v>18</v>
      </c>
      <c r="V6" s="18">
        <f t="shared" si="1"/>
        <v>19</v>
      </c>
      <c r="W6" s="18">
        <f t="shared" si="1"/>
        <v>20</v>
      </c>
      <c r="X6" s="18">
        <f t="shared" si="1"/>
        <v>21</v>
      </c>
      <c r="Y6" s="18">
        <f t="shared" si="1"/>
        <v>22</v>
      </c>
      <c r="Z6" s="18">
        <f t="shared" si="1"/>
        <v>23</v>
      </c>
      <c r="AA6" s="18">
        <f t="shared" si="1"/>
        <v>24</v>
      </c>
      <c r="AB6" s="18">
        <f t="shared" si="1"/>
        <v>25</v>
      </c>
      <c r="AC6" s="18">
        <f t="shared" ref="AC6:AC7" si="2">AB6+1</f>
        <v>26</v>
      </c>
      <c r="AD6" s="18">
        <f t="shared" ref="AD6:AD7" si="3">AC6+1</f>
        <v>27</v>
      </c>
      <c r="AE6" s="18">
        <f t="shared" ref="AE6:AE7" si="4">AD6+1</f>
        <v>28</v>
      </c>
      <c r="AF6" s="18">
        <f t="shared" ref="AF6:AF7" si="5">AE6+1</f>
        <v>29</v>
      </c>
      <c r="AG6" s="18">
        <f t="shared" ref="AG6:AG7" si="6">AF6+1</f>
        <v>30</v>
      </c>
      <c r="AH6" s="18">
        <f t="shared" ref="AH6:AH7" si="7">AG6+1</f>
        <v>31</v>
      </c>
      <c r="AI6" s="18">
        <f t="shared" ref="AI6:AI7" si="8">AH6+1</f>
        <v>32</v>
      </c>
      <c r="AJ6" s="18">
        <f t="shared" ref="AJ6:AJ7" si="9">AI6+1</f>
        <v>33</v>
      </c>
      <c r="AK6" s="18">
        <f t="shared" ref="AK6:AK7" si="10">AJ6+1</f>
        <v>34</v>
      </c>
      <c r="AL6" s="18">
        <f t="shared" ref="AL6:AL7" si="11">AK6+1</f>
        <v>35</v>
      </c>
      <c r="AM6" s="18">
        <f t="shared" ref="AM6:AM7" si="12">AL6+1</f>
        <v>36</v>
      </c>
      <c r="AN6" s="18">
        <f t="shared" ref="AN6:AN7" si="13">AM6+1</f>
        <v>37</v>
      </c>
      <c r="AO6" s="18">
        <f t="shared" ref="AO6:AO7" si="14">AN6+1</f>
        <v>38</v>
      </c>
      <c r="AP6" s="18">
        <f t="shared" ref="AP6:AP7" si="15">AO6+1</f>
        <v>39</v>
      </c>
    </row>
    <row r="7" spans="1:42">
      <c r="A7" s="132" t="s">
        <v>197</v>
      </c>
      <c r="B7" s="18"/>
      <c r="C7" s="18">
        <v>0</v>
      </c>
      <c r="D7" s="18">
        <f>C7+1</f>
        <v>1</v>
      </c>
      <c r="E7" s="18">
        <f t="shared" si="0"/>
        <v>2</v>
      </c>
      <c r="F7" s="18">
        <f t="shared" si="0"/>
        <v>3</v>
      </c>
      <c r="G7" s="18">
        <f t="shared" si="0"/>
        <v>4</v>
      </c>
      <c r="H7" s="18">
        <f t="shared" si="0"/>
        <v>5</v>
      </c>
      <c r="I7" s="18">
        <f t="shared" si="0"/>
        <v>6</v>
      </c>
      <c r="J7" s="18">
        <f t="shared" si="0"/>
        <v>7</v>
      </c>
      <c r="K7" s="18">
        <f t="shared" si="0"/>
        <v>8</v>
      </c>
      <c r="L7" s="18">
        <f t="shared" si="0"/>
        <v>9</v>
      </c>
      <c r="M7" s="18">
        <f t="shared" si="0"/>
        <v>10</v>
      </c>
      <c r="N7" s="18">
        <f t="shared" si="0"/>
        <v>11</v>
      </c>
      <c r="O7" s="18">
        <f t="shared" si="0"/>
        <v>12</v>
      </c>
      <c r="P7" s="18">
        <f t="shared" si="0"/>
        <v>13</v>
      </c>
      <c r="Q7" s="18">
        <f t="shared" si="0"/>
        <v>14</v>
      </c>
      <c r="R7" s="18">
        <f t="shared" si="0"/>
        <v>15</v>
      </c>
      <c r="S7" s="18">
        <f t="shared" si="0"/>
        <v>16</v>
      </c>
      <c r="T7" s="18">
        <f t="shared" si="0"/>
        <v>17</v>
      </c>
      <c r="U7" s="18">
        <f t="shared" si="1"/>
        <v>18</v>
      </c>
      <c r="V7" s="18">
        <f t="shared" si="1"/>
        <v>19</v>
      </c>
      <c r="W7" s="18">
        <f t="shared" si="1"/>
        <v>20</v>
      </c>
      <c r="X7" s="18">
        <f t="shared" si="1"/>
        <v>21</v>
      </c>
      <c r="Y7" s="18">
        <f t="shared" si="1"/>
        <v>22</v>
      </c>
      <c r="Z7" s="18">
        <f t="shared" si="1"/>
        <v>23</v>
      </c>
      <c r="AA7" s="18">
        <f t="shared" si="1"/>
        <v>24</v>
      </c>
      <c r="AB7" s="18">
        <f t="shared" si="1"/>
        <v>25</v>
      </c>
      <c r="AC7" s="18">
        <f t="shared" si="2"/>
        <v>26</v>
      </c>
      <c r="AD7" s="18">
        <f t="shared" si="3"/>
        <v>27</v>
      </c>
      <c r="AE7" s="18">
        <f t="shared" si="4"/>
        <v>28</v>
      </c>
      <c r="AF7" s="18">
        <f t="shared" si="5"/>
        <v>29</v>
      </c>
      <c r="AG7" s="18">
        <f t="shared" si="6"/>
        <v>30</v>
      </c>
      <c r="AH7" s="18">
        <f t="shared" si="7"/>
        <v>31</v>
      </c>
      <c r="AI7" s="18">
        <f t="shared" si="8"/>
        <v>32</v>
      </c>
      <c r="AJ7" s="18">
        <f t="shared" si="9"/>
        <v>33</v>
      </c>
      <c r="AK7" s="18">
        <f t="shared" si="10"/>
        <v>34</v>
      </c>
      <c r="AL7" s="18">
        <f t="shared" si="11"/>
        <v>35</v>
      </c>
      <c r="AM7" s="18">
        <f t="shared" si="12"/>
        <v>36</v>
      </c>
      <c r="AN7" s="18">
        <f t="shared" si="13"/>
        <v>37</v>
      </c>
      <c r="AO7" s="18">
        <f t="shared" si="14"/>
        <v>38</v>
      </c>
      <c r="AP7" s="18">
        <f t="shared" si="15"/>
        <v>39</v>
      </c>
    </row>
    <row r="8" spans="1:42">
      <c r="A8" s="1" t="s">
        <v>198</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c r="A9" s="53" t="s">
        <v>199</v>
      </c>
      <c r="C9" s="2">
        <f>IF( AND(C$6&gt;='Invoer Parameters'!$B25,C$6&lt;='Invoer Parameters'!D$21 ),'Invoer Parameters'!$D25,0)</f>
        <v>0</v>
      </c>
      <c r="D9" s="2">
        <f>IF( AND(D$6&gt;='Invoer Parameters'!$B25,D$6&lt;='Invoer Parameters'!D$21 ),'Invoer Parameters'!$D25,0)</f>
        <v>0</v>
      </c>
      <c r="E9" s="2">
        <f>IF( AND(E$6&gt;='Invoer Parameters'!$B25,E$6&lt;='Invoer Parameters'!$D$21 ),'Invoer Parameters'!$D25,0)</f>
        <v>0</v>
      </c>
      <c r="F9" s="2">
        <f>IF( AND(F$6&gt;='Invoer Parameters'!$B25,F$6&lt;='Invoer Parameters'!$D$21 ),'Invoer Parameters'!$D25,0)</f>
        <v>0</v>
      </c>
      <c r="G9" s="2">
        <f>IF( AND(G$6&gt;='Invoer Parameters'!$B25,G$6&lt;='Invoer Parameters'!$D$21 ),'Invoer Parameters'!$D25,0)</f>
        <v>0</v>
      </c>
      <c r="H9" s="2">
        <f>IF( AND(H$6&gt;='Invoer Parameters'!$B25,H$6&lt;='Invoer Parameters'!$D$21 ),'Invoer Parameters'!$D25,0)</f>
        <v>0</v>
      </c>
      <c r="I9" s="2">
        <f>IF( AND(I$6&gt;='Invoer Parameters'!$B25,I$6&lt;='Invoer Parameters'!$D$21 ),'Invoer Parameters'!$D25,0)</f>
        <v>0</v>
      </c>
      <c r="J9" s="2">
        <f>IF( AND(J$6&gt;='Invoer Parameters'!$B25,J$6&lt;='Invoer Parameters'!$D$21 ),'Invoer Parameters'!$D25,0)</f>
        <v>0</v>
      </c>
      <c r="K9" s="2">
        <f>IF( AND(K$6&gt;='Invoer Parameters'!$B25,K$6&lt;='Invoer Parameters'!$D$21 ),'Invoer Parameters'!$D25,0)</f>
        <v>0</v>
      </c>
      <c r="L9" s="2">
        <f>IF( AND(L$6&gt;='Invoer Parameters'!$B25,L$6&lt;='Invoer Parameters'!$D$21 ),'Invoer Parameters'!$D25,0)</f>
        <v>0</v>
      </c>
      <c r="M9" s="2">
        <f>IF( AND(M$6&gt;='Invoer Parameters'!$B25,M$6&lt;='Invoer Parameters'!$D$21 ),'Invoer Parameters'!$D25,0)</f>
        <v>0</v>
      </c>
      <c r="N9" s="2">
        <f>IF( AND(N$6&gt;='Invoer Parameters'!$B25,N$6&lt;='Invoer Parameters'!$D$21 ),'Invoer Parameters'!$D25,0)</f>
        <v>0</v>
      </c>
      <c r="O9" s="2">
        <f>IF( AND(O$6&gt;='Invoer Parameters'!$B25,O$6&lt;='Invoer Parameters'!$D$21 ),'Invoer Parameters'!$D25,0)</f>
        <v>0</v>
      </c>
      <c r="P9" s="2">
        <f>IF( AND(P$6&gt;='Invoer Parameters'!$B25,P$6&lt;='Invoer Parameters'!$D$21 ),'Invoer Parameters'!$D25,0)</f>
        <v>0</v>
      </c>
      <c r="Q9" s="2">
        <f>IF( AND(Q$6&gt;='Invoer Parameters'!$B25,Q$6&lt;='Invoer Parameters'!$D$21 ),'Invoer Parameters'!$D25,0)</f>
        <v>0</v>
      </c>
      <c r="R9" s="2">
        <f>IF( AND(R$6&gt;='Invoer Parameters'!$B25,R$6&lt;='Invoer Parameters'!$D$21 ),'Invoer Parameters'!$D25,0)</f>
        <v>0</v>
      </c>
      <c r="S9" s="2">
        <f>IF( AND(S$6&gt;='Invoer Parameters'!$B25,S$6&lt;='Invoer Parameters'!$D$21 ),'Invoer Parameters'!$D25,0)</f>
        <v>0</v>
      </c>
      <c r="T9" s="2">
        <f>IF( AND(T$6&gt;='Invoer Parameters'!$B25,T$6&lt;='Invoer Parameters'!$D$21 ),'Invoer Parameters'!$D25,0)</f>
        <v>0</v>
      </c>
      <c r="U9" s="2">
        <f>IF( AND(U$6&gt;='Invoer Parameters'!$B25,U$6&lt;='Invoer Parameters'!$D$21 ),'Invoer Parameters'!$D25,0)</f>
        <v>0</v>
      </c>
      <c r="V9" s="2">
        <f>IF( AND(V$6&gt;='Invoer Parameters'!$B25,V$6&lt;='Invoer Parameters'!$D$21 ),'Invoer Parameters'!$D25,0)</f>
        <v>0</v>
      </c>
      <c r="W9" s="2">
        <f>IF( AND(W$6&gt;='Invoer Parameters'!$B25,W$6&lt;='Invoer Parameters'!$D$21 ),'Invoer Parameters'!$D25,0)</f>
        <v>0</v>
      </c>
      <c r="X9" s="2">
        <f>IF( AND(X$6&gt;='Invoer Parameters'!$B25,X$6&lt;='Invoer Parameters'!$D$21 ),'Invoer Parameters'!$D25,0)</f>
        <v>0</v>
      </c>
      <c r="Y9" s="2">
        <f>IF( AND(Y$6&gt;='Invoer Parameters'!$B25,Y$6&lt;='Invoer Parameters'!$D$21 ),'Invoer Parameters'!$D25,0)</f>
        <v>0</v>
      </c>
      <c r="Z9" s="2">
        <f>IF( AND(Z$6&gt;='Invoer Parameters'!$B25,Z$6&lt;='Invoer Parameters'!$D$21 ),'Invoer Parameters'!$D25,0)</f>
        <v>0</v>
      </c>
      <c r="AA9" s="2">
        <f>IF( AND(AA$6&gt;='Invoer Parameters'!$B25,AA$6&lt;='Invoer Parameters'!$D$21 ),'Invoer Parameters'!$D25,0)</f>
        <v>0</v>
      </c>
      <c r="AB9" s="2">
        <f>IF( AND(AB$6&gt;='Invoer Parameters'!$B25,AB$6&lt;='Invoer Parameters'!$D$21 ),'Invoer Parameters'!$D25,0)</f>
        <v>0</v>
      </c>
      <c r="AC9" s="2">
        <f>IF( AND(AC$6&gt;='Invoer Parameters'!$B25,AC$6&lt;='Invoer Parameters'!$D$21 ),'Invoer Parameters'!$D25,0)</f>
        <v>0</v>
      </c>
      <c r="AD9" s="2">
        <f>IF( AND(AD$6&gt;='Invoer Parameters'!$B25,AD$6&lt;='Invoer Parameters'!$D$21 ),'Invoer Parameters'!$D25,0)</f>
        <v>0</v>
      </c>
      <c r="AE9" s="2">
        <f>IF( AND(AE$6&gt;='Invoer Parameters'!$B25,AE$6&lt;='Invoer Parameters'!$D$21 ),'Invoer Parameters'!$D25,0)</f>
        <v>0</v>
      </c>
      <c r="AF9" s="2">
        <f>IF( AND(AF$6&gt;='Invoer Parameters'!$B25,AF$6&lt;='Invoer Parameters'!$D$21 ),'Invoer Parameters'!$D25,0)</f>
        <v>0</v>
      </c>
      <c r="AG9" s="2">
        <f>IF( AND(AG$6&gt;='Invoer Parameters'!$B25,AG$6&lt;='Invoer Parameters'!$D$21 ),'Invoer Parameters'!$D25,0)</f>
        <v>0</v>
      </c>
      <c r="AH9" s="2">
        <f>IF( AND(AH$6&gt;='Invoer Parameters'!$B25,AH$6&lt;='Invoer Parameters'!$D$21 ),'Invoer Parameters'!$D25,0)</f>
        <v>0</v>
      </c>
      <c r="AI9" s="2">
        <f>IF( AND(AI$6&gt;='Invoer Parameters'!$B25,AI$6&lt;='Invoer Parameters'!$D$21 ),'Invoer Parameters'!$D25,0)</f>
        <v>0</v>
      </c>
      <c r="AJ9" s="2">
        <f>IF( AND(AJ$6&gt;='Invoer Parameters'!$B25,AJ$6&lt;='Invoer Parameters'!$D$21 ),'Invoer Parameters'!$D25,0)</f>
        <v>0</v>
      </c>
      <c r="AK9" s="2">
        <f>IF( AND(AK$6&gt;='Invoer Parameters'!$B25,AK$6&lt;='Invoer Parameters'!$D$21 ),'Invoer Parameters'!$D25,0)</f>
        <v>0</v>
      </c>
      <c r="AL9" s="2">
        <f>IF( AND(AL$6&gt;='Invoer Parameters'!$B25,AL$6&lt;='Invoer Parameters'!$D$21 ),'Invoer Parameters'!$D25,0)</f>
        <v>0</v>
      </c>
      <c r="AM9" s="2">
        <f>IF( AND(AM$6&gt;='Invoer Parameters'!$B25,AM$6&lt;='Invoer Parameters'!$D$21 ),'Invoer Parameters'!$D25,0)</f>
        <v>0</v>
      </c>
      <c r="AN9" s="2">
        <f>IF( AND(AN$6&gt;='Invoer Parameters'!$B25,AN$6&lt;='Invoer Parameters'!$D$21 ),'Invoer Parameters'!$D25,0)</f>
        <v>0</v>
      </c>
      <c r="AO9" s="2">
        <f>IF( AND(AO$6&gt;='Invoer Parameters'!$B25,AO$6&lt;='Invoer Parameters'!$D$21 ),'Invoer Parameters'!$D25,0)</f>
        <v>0</v>
      </c>
      <c r="AP9" s="2">
        <f>IF( AND(AP$6&gt;='Invoer Parameters'!$B25,AP$6&lt;='Invoer Parameters'!$D$21 ),'Invoer Parameters'!$D25,0)</f>
        <v>0</v>
      </c>
    </row>
    <row r="10" spans="1:42">
      <c r="A10" s="53" t="s">
        <v>200</v>
      </c>
      <c r="C10" s="2">
        <f>IF( AND(C$6&gt;='Invoer Parameters'!$B26,C$6&lt;='Invoer Parameters'!D$21 ),'Invoer Parameters'!$D26,0)</f>
        <v>0</v>
      </c>
      <c r="D10" s="2">
        <f>IF( AND(D$6&gt;='Invoer Parameters'!$B26,D$6&lt;='Invoer Parameters'!D$21 ),'Invoer Parameters'!$D26,0)</f>
        <v>0</v>
      </c>
      <c r="E10" s="2">
        <f>IF( AND(E$6&gt;='Invoer Parameters'!$B26,E$6&lt;='Invoer Parameters'!$D$21 ),'Invoer Parameters'!$D26,0)</f>
        <v>0</v>
      </c>
      <c r="F10" s="2">
        <f>IF( AND(F$6&gt;='Invoer Parameters'!$B26,F$6&lt;='Invoer Parameters'!$D$21 ),'Invoer Parameters'!$D26,0)</f>
        <v>0</v>
      </c>
      <c r="G10" s="2">
        <f>IF( AND(G$6&gt;='Invoer Parameters'!$B26,G$6&lt;='Invoer Parameters'!$D$21 ),'Invoer Parameters'!$D26,0)</f>
        <v>0</v>
      </c>
      <c r="H10" s="2">
        <f>IF( AND(H$6&gt;='Invoer Parameters'!$B26,H$6&lt;='Invoer Parameters'!$D$21 ),'Invoer Parameters'!$D26,0)</f>
        <v>0</v>
      </c>
      <c r="I10" s="2">
        <f>IF( AND(I$6&gt;='Invoer Parameters'!$B26,I$6&lt;='Invoer Parameters'!$D$21 ),'Invoer Parameters'!$D26,0)</f>
        <v>0</v>
      </c>
      <c r="J10" s="2">
        <f>IF( AND(J$6&gt;='Invoer Parameters'!$B26,J$6&lt;='Invoer Parameters'!$D$21 ),'Invoer Parameters'!$D26,0)</f>
        <v>0</v>
      </c>
      <c r="K10" s="2">
        <f>IF( AND(K$6&gt;='Invoer Parameters'!$B26,K$6&lt;='Invoer Parameters'!$D$21 ),'Invoer Parameters'!$D26,0)</f>
        <v>0</v>
      </c>
      <c r="L10" s="2">
        <f>IF( AND(L$6&gt;='Invoer Parameters'!$B26,L$6&lt;='Invoer Parameters'!$D$21 ),'Invoer Parameters'!$D26,0)</f>
        <v>0</v>
      </c>
      <c r="M10" s="2">
        <f>IF( AND(M$6&gt;='Invoer Parameters'!$B26,M$6&lt;='Invoer Parameters'!$D$21 ),'Invoer Parameters'!$D26,0)</f>
        <v>0</v>
      </c>
      <c r="N10" s="2">
        <f>IF( AND(N$6&gt;='Invoer Parameters'!$B26,N$6&lt;='Invoer Parameters'!$D$21 ),'Invoer Parameters'!$D26,0)</f>
        <v>0</v>
      </c>
      <c r="O10" s="2">
        <f>IF( AND(O$6&gt;='Invoer Parameters'!$B26,O$6&lt;='Invoer Parameters'!$D$21 ),'Invoer Parameters'!$D26,0)</f>
        <v>0</v>
      </c>
      <c r="P10" s="2">
        <f>IF( AND(P$6&gt;='Invoer Parameters'!$B26,P$6&lt;='Invoer Parameters'!$D$21 ),'Invoer Parameters'!$D26,0)</f>
        <v>0</v>
      </c>
      <c r="Q10" s="2">
        <f>IF( AND(Q$6&gt;='Invoer Parameters'!$B26,Q$6&lt;='Invoer Parameters'!$D$21 ),'Invoer Parameters'!$D26,0)</f>
        <v>0</v>
      </c>
      <c r="R10" s="2">
        <f>IF( AND(R$6&gt;='Invoer Parameters'!$B26,R$6&lt;='Invoer Parameters'!$D$21 ),'Invoer Parameters'!$D26,0)</f>
        <v>0</v>
      </c>
      <c r="S10" s="2">
        <f>IF( AND(S$6&gt;='Invoer Parameters'!$B26,S$6&lt;='Invoer Parameters'!$D$21 ),'Invoer Parameters'!$D26,0)</f>
        <v>0</v>
      </c>
      <c r="T10" s="2">
        <f>IF( AND(T$6&gt;='Invoer Parameters'!$B26,T$6&lt;='Invoer Parameters'!$D$21 ),'Invoer Parameters'!$D26,0)</f>
        <v>0</v>
      </c>
      <c r="U10" s="2">
        <f>IF( AND(U$6&gt;='Invoer Parameters'!$B26,U$6&lt;='Invoer Parameters'!$D$21 ),'Invoer Parameters'!$D26,0)</f>
        <v>0</v>
      </c>
      <c r="V10" s="2">
        <f>IF( AND(V$6&gt;='Invoer Parameters'!$B26,V$6&lt;='Invoer Parameters'!$D$21 ),'Invoer Parameters'!$D26,0)</f>
        <v>0</v>
      </c>
      <c r="W10" s="2">
        <f>IF( AND(W$6&gt;='Invoer Parameters'!$B26,W$6&lt;='Invoer Parameters'!$D$21 ),'Invoer Parameters'!$D26,0)</f>
        <v>0</v>
      </c>
      <c r="X10" s="2">
        <f>IF( AND(X$6&gt;='Invoer Parameters'!$B26,X$6&lt;='Invoer Parameters'!$D$21 ),'Invoer Parameters'!$D26,0)</f>
        <v>0</v>
      </c>
      <c r="Y10" s="2">
        <f>IF( AND(Y$6&gt;='Invoer Parameters'!$B26,Y$6&lt;='Invoer Parameters'!$D$21 ),'Invoer Parameters'!$D26,0)</f>
        <v>0</v>
      </c>
      <c r="Z10" s="2">
        <f>IF( AND(Z$6&gt;='Invoer Parameters'!$B26,Z$6&lt;='Invoer Parameters'!$D$21 ),'Invoer Parameters'!$D26,0)</f>
        <v>0</v>
      </c>
      <c r="AA10" s="2">
        <f>IF( AND(AA$6&gt;='Invoer Parameters'!$B26,AA$6&lt;='Invoer Parameters'!$D$21 ),'Invoer Parameters'!$D26,0)</f>
        <v>0</v>
      </c>
      <c r="AB10" s="2">
        <f>IF( AND(AB$6&gt;='Invoer Parameters'!$B26,AB$6&lt;='Invoer Parameters'!$D$21 ),'Invoer Parameters'!$D26,0)</f>
        <v>0</v>
      </c>
      <c r="AC10" s="2">
        <f>IF( AND(AC$6&gt;='Invoer Parameters'!$B26,AC$6&lt;='Invoer Parameters'!$D$21 ),'Invoer Parameters'!$D26,0)</f>
        <v>0</v>
      </c>
      <c r="AD10" s="2">
        <f>IF( AND(AD$6&gt;='Invoer Parameters'!$B26,AD$6&lt;='Invoer Parameters'!$D$21 ),'Invoer Parameters'!$D26,0)</f>
        <v>0</v>
      </c>
      <c r="AE10" s="2">
        <f>IF( AND(AE$6&gt;='Invoer Parameters'!$B26,AE$6&lt;='Invoer Parameters'!$D$21 ),'Invoer Parameters'!$D26,0)</f>
        <v>0</v>
      </c>
      <c r="AF10" s="2">
        <f>IF( AND(AF$6&gt;='Invoer Parameters'!$B26,AF$6&lt;='Invoer Parameters'!$D$21 ),'Invoer Parameters'!$D26,0)</f>
        <v>0</v>
      </c>
      <c r="AG10" s="2">
        <f>IF( AND(AG$6&gt;='Invoer Parameters'!$B26,AG$6&lt;='Invoer Parameters'!$D$21 ),'Invoer Parameters'!$D26,0)</f>
        <v>0</v>
      </c>
      <c r="AH10" s="2">
        <f>IF( AND(AH$6&gt;='Invoer Parameters'!$B26,AH$6&lt;='Invoer Parameters'!$D$21 ),'Invoer Parameters'!$D26,0)</f>
        <v>0</v>
      </c>
      <c r="AI10" s="2">
        <f>IF( AND(AI$6&gt;='Invoer Parameters'!$B26,AI$6&lt;='Invoer Parameters'!$D$21 ),'Invoer Parameters'!$D26,0)</f>
        <v>0</v>
      </c>
      <c r="AJ10" s="2">
        <f>IF( AND(AJ$6&gt;='Invoer Parameters'!$B26,AJ$6&lt;='Invoer Parameters'!$D$21 ),'Invoer Parameters'!$D26,0)</f>
        <v>0</v>
      </c>
      <c r="AK10" s="2">
        <f>IF( AND(AK$6&gt;='Invoer Parameters'!$B26,AK$6&lt;='Invoer Parameters'!$D$21 ),'Invoer Parameters'!$D26,0)</f>
        <v>0</v>
      </c>
      <c r="AL10" s="2">
        <f>IF( AND(AL$6&gt;='Invoer Parameters'!$B26,AL$6&lt;='Invoer Parameters'!$D$21 ),'Invoer Parameters'!$D26,0)</f>
        <v>0</v>
      </c>
      <c r="AM10" s="2">
        <f>IF( AND(AM$6&gt;='Invoer Parameters'!$B26,AM$6&lt;='Invoer Parameters'!$D$21 ),'Invoer Parameters'!$D26,0)</f>
        <v>0</v>
      </c>
      <c r="AN10" s="2">
        <f>IF( AND(AN$6&gt;='Invoer Parameters'!$B26,AN$6&lt;='Invoer Parameters'!$D$21 ),'Invoer Parameters'!$D26,0)</f>
        <v>0</v>
      </c>
      <c r="AO10" s="2">
        <f>IF( AND(AO$6&gt;='Invoer Parameters'!$B26,AO$6&lt;='Invoer Parameters'!$D$21 ),'Invoer Parameters'!$D26,0)</f>
        <v>0</v>
      </c>
      <c r="AP10" s="2">
        <f>IF( AND(AP$6&gt;='Invoer Parameters'!$B26,AP$6&lt;='Invoer Parameters'!$D$21 ),'Invoer Parameters'!$D26,0)</f>
        <v>0</v>
      </c>
    </row>
    <row r="11" spans="1:42">
      <c r="A11" s="53" t="s">
        <v>201</v>
      </c>
      <c r="C11" s="2">
        <f>IF( AND(C$6&gt;='Invoer Parameters'!$B28,C$6&lt;='Invoer Parameters'!D$21 ),'Invoer Parameters'!$D28,0)</f>
        <v>0</v>
      </c>
      <c r="D11" s="2">
        <f>IF( AND(D$6&gt;='Invoer Parameters'!$B28,D$6&lt;='Invoer Parameters'!D$21 ),'Invoer Parameters'!$D28,0)</f>
        <v>0</v>
      </c>
      <c r="E11" s="2">
        <f>IF( AND(E$6&gt;='Invoer Parameters'!$B28,E$6&lt;='Invoer Parameters'!$D$21 ),'Invoer Parameters'!$D28,0)</f>
        <v>0</v>
      </c>
      <c r="F11" s="2">
        <f>IF( AND(F$6&gt;='Invoer Parameters'!$B28,F$6&lt;='Invoer Parameters'!$D$21 ),'Invoer Parameters'!$D28,0)</f>
        <v>0</v>
      </c>
      <c r="G11" s="2">
        <f>IF( AND(G$6&gt;='Invoer Parameters'!$B28,G$6&lt;='Invoer Parameters'!$D$21 ),'Invoer Parameters'!$D28,0)</f>
        <v>0</v>
      </c>
      <c r="H11" s="2">
        <f>IF( AND(H$6&gt;='Invoer Parameters'!$B28,H$6&lt;='Invoer Parameters'!$D$21 ),'Invoer Parameters'!$D28,0)</f>
        <v>0</v>
      </c>
      <c r="I11" s="2">
        <f>IF( AND(I$6&gt;='Invoer Parameters'!$B28,I$6&lt;='Invoer Parameters'!$D$21 ),'Invoer Parameters'!$D28,0)</f>
        <v>0</v>
      </c>
      <c r="J11" s="2">
        <f>IF( AND(J$6&gt;='Invoer Parameters'!$B28,J$6&lt;='Invoer Parameters'!$D$21 ),'Invoer Parameters'!$D28,0)</f>
        <v>0</v>
      </c>
      <c r="K11" s="2">
        <f>IF( AND(K$6&gt;='Invoer Parameters'!$B28,K$6&lt;='Invoer Parameters'!$D$21 ),'Invoer Parameters'!$D28,0)</f>
        <v>0</v>
      </c>
      <c r="L11" s="2">
        <f>IF( AND(L$6&gt;='Invoer Parameters'!$B28,L$6&lt;='Invoer Parameters'!$D$21 ),'Invoer Parameters'!$D28,0)</f>
        <v>0</v>
      </c>
      <c r="M11" s="2">
        <f>IF( AND(M$6&gt;='Invoer Parameters'!$B28,M$6&lt;='Invoer Parameters'!$D$21 ),'Invoer Parameters'!$D28,0)</f>
        <v>0</v>
      </c>
      <c r="N11" s="2">
        <f>IF( AND(N$6&gt;='Invoer Parameters'!$B28,N$6&lt;='Invoer Parameters'!$D$21 ),'Invoer Parameters'!$D28,0)</f>
        <v>0</v>
      </c>
      <c r="O11" s="2">
        <f>IF( AND(O$6&gt;='Invoer Parameters'!$B28,O$6&lt;='Invoer Parameters'!$D$21 ),'Invoer Parameters'!$D28,0)</f>
        <v>0</v>
      </c>
      <c r="P11" s="2">
        <f>IF( AND(P$6&gt;='Invoer Parameters'!$B28,P$6&lt;='Invoer Parameters'!$D$21 ),'Invoer Parameters'!$D28,0)</f>
        <v>0</v>
      </c>
      <c r="Q11" s="2">
        <f>IF( AND(Q$6&gt;='Invoer Parameters'!$B28,Q$6&lt;='Invoer Parameters'!$D$21 ),'Invoer Parameters'!$D28,0)</f>
        <v>0</v>
      </c>
      <c r="R11" s="2">
        <f>IF( AND(R$6&gt;='Invoer Parameters'!$B28,R$6&lt;='Invoer Parameters'!$D$21 ),'Invoer Parameters'!$D28,0)</f>
        <v>0</v>
      </c>
      <c r="S11" s="2">
        <f>IF( AND(S$6&gt;='Invoer Parameters'!$B28,S$6&lt;='Invoer Parameters'!$D$21 ),'Invoer Parameters'!$D28,0)</f>
        <v>0</v>
      </c>
      <c r="T11" s="2">
        <f>IF( AND(T$6&gt;='Invoer Parameters'!$B28,T$6&lt;='Invoer Parameters'!$D$21 ),'Invoer Parameters'!$D28,0)</f>
        <v>0</v>
      </c>
      <c r="U11" s="2">
        <f>IF( AND(U$6&gt;='Invoer Parameters'!$B28,U$6&lt;='Invoer Parameters'!$D$21 ),'Invoer Parameters'!$D28,0)</f>
        <v>0</v>
      </c>
      <c r="V11" s="2">
        <f>IF( AND(V$6&gt;='Invoer Parameters'!$B28,V$6&lt;='Invoer Parameters'!$D$21 ),'Invoer Parameters'!$D28,0)</f>
        <v>0</v>
      </c>
      <c r="W11" s="2">
        <f>IF( AND(W$6&gt;='Invoer Parameters'!$B28,W$6&lt;='Invoer Parameters'!$D$21 ),'Invoer Parameters'!$D28,0)</f>
        <v>0</v>
      </c>
      <c r="X11" s="2">
        <f>IF( AND(X$6&gt;='Invoer Parameters'!$B28,X$6&lt;='Invoer Parameters'!$D$21 ),'Invoer Parameters'!$D28,0)</f>
        <v>0</v>
      </c>
      <c r="Y11" s="2">
        <f>IF( AND(Y$6&gt;='Invoer Parameters'!$B28,Y$6&lt;='Invoer Parameters'!$D$21 ),'Invoer Parameters'!$D28,0)</f>
        <v>0</v>
      </c>
      <c r="Z11" s="2">
        <f>IF( AND(Z$6&gt;='Invoer Parameters'!$B28,Z$6&lt;='Invoer Parameters'!$D$21 ),'Invoer Parameters'!$D28,0)</f>
        <v>0</v>
      </c>
      <c r="AA11" s="2">
        <f>IF( AND(AA$6&gt;='Invoer Parameters'!$B28,AA$6&lt;='Invoer Parameters'!$D$21 ),'Invoer Parameters'!$D28,0)</f>
        <v>0</v>
      </c>
      <c r="AB11" s="2">
        <f>IF( AND(AB$6&gt;='Invoer Parameters'!$B28,AB$6&lt;='Invoer Parameters'!$D$21 ),'Invoer Parameters'!$D28,0)</f>
        <v>0</v>
      </c>
      <c r="AC11" s="2">
        <f>IF( AND(AC$6&gt;='Invoer Parameters'!$B28,AC$6&lt;='Invoer Parameters'!$D$21 ),'Invoer Parameters'!$D28,0)</f>
        <v>0</v>
      </c>
      <c r="AD11" s="2">
        <f>IF( AND(AD$6&gt;='Invoer Parameters'!$B28,AD$6&lt;='Invoer Parameters'!$D$21 ),'Invoer Parameters'!$D28,0)</f>
        <v>0</v>
      </c>
      <c r="AE11" s="2">
        <f>IF( AND(AE$6&gt;='Invoer Parameters'!$B28,AE$6&lt;='Invoer Parameters'!$D$21 ),'Invoer Parameters'!$D28,0)</f>
        <v>0</v>
      </c>
      <c r="AF11" s="2">
        <f>IF( AND(AF$6&gt;='Invoer Parameters'!$B28,AF$6&lt;='Invoer Parameters'!$D$21 ),'Invoer Parameters'!$D28,0)</f>
        <v>0</v>
      </c>
      <c r="AG11" s="2">
        <f>IF( AND(AG$6&gt;='Invoer Parameters'!$B28,AG$6&lt;='Invoer Parameters'!$D$21 ),'Invoer Parameters'!$D28,0)</f>
        <v>0</v>
      </c>
      <c r="AH11" s="2">
        <f>IF( AND(AH$6&gt;='Invoer Parameters'!$B28,AH$6&lt;='Invoer Parameters'!$D$21 ),'Invoer Parameters'!$D28,0)</f>
        <v>0</v>
      </c>
      <c r="AI11" s="2">
        <f>IF( AND(AI$6&gt;='Invoer Parameters'!$B28,AI$6&lt;='Invoer Parameters'!$D$21 ),'Invoer Parameters'!$D28,0)</f>
        <v>0</v>
      </c>
      <c r="AJ11" s="2">
        <f>IF( AND(AJ$6&gt;='Invoer Parameters'!$B28,AJ$6&lt;='Invoer Parameters'!$D$21 ),'Invoer Parameters'!$D28,0)</f>
        <v>0</v>
      </c>
      <c r="AK11" s="2">
        <f>IF( AND(AK$6&gt;='Invoer Parameters'!$B28,AK$6&lt;='Invoer Parameters'!$D$21 ),'Invoer Parameters'!$D28,0)</f>
        <v>0</v>
      </c>
      <c r="AL11" s="2">
        <f>IF( AND(AL$6&gt;='Invoer Parameters'!$B28,AL$6&lt;='Invoer Parameters'!$D$21 ),'Invoer Parameters'!$D28,0)</f>
        <v>0</v>
      </c>
      <c r="AM11" s="2">
        <f>IF( AND(AM$6&gt;='Invoer Parameters'!$B28,AM$6&lt;='Invoer Parameters'!$D$21 ),'Invoer Parameters'!$D28,0)</f>
        <v>0</v>
      </c>
      <c r="AN11" s="2">
        <f>IF( AND(AN$6&gt;='Invoer Parameters'!$B28,AN$6&lt;='Invoer Parameters'!$D$21 ),'Invoer Parameters'!$D28,0)</f>
        <v>0</v>
      </c>
      <c r="AO11" s="2">
        <f>IF( AND(AO$6&gt;='Invoer Parameters'!$B28,AO$6&lt;='Invoer Parameters'!$D$21 ),'Invoer Parameters'!$D28,0)</f>
        <v>0</v>
      </c>
      <c r="AP11" s="2">
        <f>IF( AND(AP$6&gt;='Invoer Parameters'!$B28,AP$6&lt;='Invoer Parameters'!$D$21 ),'Invoer Parameters'!$D28,0)</f>
        <v>0</v>
      </c>
    </row>
    <row r="12" spans="1:42">
      <c r="C12" s="2">
        <f>IF( AND(C$6&gt;='Invoer Parameters'!$B76,C$6&lt;='Invoer Parameters'!$F76 ),'Invoer Parameters'!$E76,0)</f>
        <v>0</v>
      </c>
      <c r="D12" s="2">
        <f>IF( AND(D$6&gt;='Invoer Parameters'!$B76,D$6&lt;='Invoer Parameters'!$F76 ),'Invoer Parameters'!$E76,0)</f>
        <v>0</v>
      </c>
      <c r="E12" s="2">
        <f>IF( AND(E$6&gt;='Invoer Parameters'!$B76,E$6&lt;='Invoer Parameters'!$F76 ),'Invoer Parameters'!$E76,0)</f>
        <v>0</v>
      </c>
      <c r="F12" s="2">
        <f>IF( AND(F$6&gt;='Invoer Parameters'!$B76,F$6&lt;='Invoer Parameters'!$F76 ),'Invoer Parameters'!$E76,0)</f>
        <v>0</v>
      </c>
      <c r="G12" s="2">
        <f>IF( AND(G$6&gt;='Invoer Parameters'!$B76,G$6&lt;='Invoer Parameters'!$F76 ),'Invoer Parameters'!$E76,0)</f>
        <v>0</v>
      </c>
      <c r="H12" s="2">
        <f>IF( AND(H$6&gt;='Invoer Parameters'!$B76,H$6&lt;='Invoer Parameters'!$F76 ),'Invoer Parameters'!$E76,0)</f>
        <v>0</v>
      </c>
      <c r="I12" s="2">
        <f>IF( AND(I$6&gt;='Invoer Parameters'!$B76,I$6&lt;='Invoer Parameters'!$F76 ),'Invoer Parameters'!$E76,0)</f>
        <v>0</v>
      </c>
      <c r="J12" s="2">
        <f>IF( AND(J$6&gt;='Invoer Parameters'!$B76,J$6&lt;='Invoer Parameters'!$F76 ),'Invoer Parameters'!$E76,0)</f>
        <v>0</v>
      </c>
      <c r="K12" s="2">
        <f>IF( AND(K$6&gt;='Invoer Parameters'!$B76,K$6&lt;='Invoer Parameters'!$F76 ),'Invoer Parameters'!$E76,0)</f>
        <v>0</v>
      </c>
      <c r="L12" s="2">
        <f>IF( AND(L$6&gt;='Invoer Parameters'!$B76,L$6&lt;='Invoer Parameters'!$F76 ),'Invoer Parameters'!$E76,0)</f>
        <v>0</v>
      </c>
      <c r="M12" s="2">
        <f>IF( AND(M$6&gt;='Invoer Parameters'!$B76,M$6&lt;='Invoer Parameters'!$F76 ),'Invoer Parameters'!$E76,0)</f>
        <v>0</v>
      </c>
      <c r="N12" s="2">
        <f>IF( AND(N$6&gt;='Invoer Parameters'!$B76,N$6&lt;='Invoer Parameters'!$F76 ),'Invoer Parameters'!$E76,0)</f>
        <v>0</v>
      </c>
      <c r="O12" s="2">
        <f>IF( AND(O$6&gt;='Invoer Parameters'!$B76,O$6&lt;='Invoer Parameters'!$F76 ),'Invoer Parameters'!$E76,0)</f>
        <v>0</v>
      </c>
      <c r="P12" s="2">
        <f>IF( AND(P$6&gt;='Invoer Parameters'!$B76,P$6&lt;='Invoer Parameters'!$F76 ),'Invoer Parameters'!$E76,0)</f>
        <v>0</v>
      </c>
      <c r="Q12" s="2">
        <f>IF( AND(Q$6&gt;='Invoer Parameters'!$B76,Q$6&lt;='Invoer Parameters'!$F76 ),'Invoer Parameters'!$E76,0)</f>
        <v>0</v>
      </c>
      <c r="R12" s="2">
        <f>IF( AND(R$6&gt;='Invoer Parameters'!$B76,R$6&lt;='Invoer Parameters'!$F76 ),'Invoer Parameters'!$E76,0)</f>
        <v>0</v>
      </c>
      <c r="S12" s="2">
        <f>IF( AND(S$6&gt;='Invoer Parameters'!$B76,S$6&lt;='Invoer Parameters'!$F76 ),'Invoer Parameters'!$E76,0)</f>
        <v>0</v>
      </c>
      <c r="T12" s="2">
        <f>IF( AND(T$6&gt;='Invoer Parameters'!$B76,T$6&lt;='Invoer Parameters'!$F76 ),'Invoer Parameters'!$E76,0)</f>
        <v>0</v>
      </c>
      <c r="U12" s="2">
        <f>IF( AND(U$6&gt;='Invoer Parameters'!$B76,U$6&lt;='Invoer Parameters'!$F76 ),'Invoer Parameters'!$E76,0)</f>
        <v>0</v>
      </c>
      <c r="V12" s="2">
        <f>IF( AND(V$6&gt;='Invoer Parameters'!$B76,V$6&lt;='Invoer Parameters'!$F76 ),'Invoer Parameters'!$E76,0)</f>
        <v>0</v>
      </c>
      <c r="W12" s="2">
        <f>IF( AND(W$6&gt;='Invoer Parameters'!$B76,W$6&lt;='Invoer Parameters'!$F76 ),'Invoer Parameters'!$E76,0)</f>
        <v>0</v>
      </c>
      <c r="X12" s="2">
        <f>IF( AND(X$6&gt;='Invoer Parameters'!$B76,X$6&lt;='Invoer Parameters'!$F76 ),'Invoer Parameters'!$E76,0)</f>
        <v>0</v>
      </c>
      <c r="Y12" s="2">
        <f>IF( AND(Y$6&gt;='Invoer Parameters'!$B76,Y$6&lt;='Invoer Parameters'!$F76 ),'Invoer Parameters'!$E76,0)</f>
        <v>0</v>
      </c>
      <c r="Z12" s="2">
        <f>IF( AND(Z$6&gt;='Invoer Parameters'!$B76,Z$6&lt;='Invoer Parameters'!$F76 ),'Invoer Parameters'!$E76,0)</f>
        <v>0</v>
      </c>
      <c r="AA12" s="2">
        <f>IF( AND(AA$6&gt;='Invoer Parameters'!$B76,AA$6&lt;='Invoer Parameters'!$F76 ),'Invoer Parameters'!$E76,0)</f>
        <v>0</v>
      </c>
      <c r="AB12" s="2">
        <f>IF( AND(AB$6&gt;='Invoer Parameters'!$B76,AB$6&lt;='Invoer Parameters'!$F76 ),'Invoer Parameters'!$E76,0)</f>
        <v>0</v>
      </c>
      <c r="AC12" s="2">
        <f>IF( AND(AC$6&gt;='Invoer Parameters'!$B76,AC$6&lt;='Invoer Parameters'!$F76 ),'Invoer Parameters'!$E76,0)</f>
        <v>0</v>
      </c>
      <c r="AD12" s="2">
        <f>IF( AND(AD$6&gt;='Invoer Parameters'!$B76,AD$6&lt;='Invoer Parameters'!$F76 ),'Invoer Parameters'!$E76,0)</f>
        <v>0</v>
      </c>
      <c r="AE12" s="2">
        <f>IF( AND(AE$6&gt;='Invoer Parameters'!$B76,AE$6&lt;='Invoer Parameters'!$F76 ),'Invoer Parameters'!$E76,0)</f>
        <v>0</v>
      </c>
      <c r="AF12" s="2">
        <f>IF( AND(AF$6&gt;='Invoer Parameters'!$B76,AF$6&lt;='Invoer Parameters'!$F76 ),'Invoer Parameters'!$E76,0)</f>
        <v>0</v>
      </c>
      <c r="AG12" s="2">
        <f>IF( AND(AG$6&gt;='Invoer Parameters'!$B76,AG$6&lt;='Invoer Parameters'!$F76 ),'Invoer Parameters'!$E76,0)</f>
        <v>0</v>
      </c>
      <c r="AH12" s="2">
        <f>IF( AND(AH$6&gt;='Invoer Parameters'!$B76,AH$6&lt;='Invoer Parameters'!$F76 ),'Invoer Parameters'!$E76,0)</f>
        <v>0</v>
      </c>
      <c r="AI12" s="2">
        <f>IF( AND(AI$6&gt;='Invoer Parameters'!$B76,AI$6&lt;='Invoer Parameters'!$F76 ),'Invoer Parameters'!$E76,0)</f>
        <v>0</v>
      </c>
      <c r="AJ12" s="2">
        <f>IF( AND(AJ$6&gt;='Invoer Parameters'!$B76,AJ$6&lt;='Invoer Parameters'!$F76 ),'Invoer Parameters'!$E76,0)</f>
        <v>0</v>
      </c>
      <c r="AK12" s="2">
        <f>IF( AND(AK$6&gt;='Invoer Parameters'!$B76,AK$6&lt;='Invoer Parameters'!$F76 ),'Invoer Parameters'!$E76,0)</f>
        <v>0</v>
      </c>
      <c r="AL12" s="2">
        <f>IF( AND(AL$6&gt;='Invoer Parameters'!$B76,AL$6&lt;='Invoer Parameters'!$F76 ),'Invoer Parameters'!$E76,0)</f>
        <v>0</v>
      </c>
      <c r="AM12" s="2">
        <f>IF( AND(AM$6&gt;='Invoer Parameters'!$B76,AM$6&lt;='Invoer Parameters'!$F76 ),'Invoer Parameters'!$E76,0)</f>
        <v>0</v>
      </c>
      <c r="AN12" s="2">
        <f>IF( AND(AN$6&gt;='Invoer Parameters'!$B76,AN$6&lt;='Invoer Parameters'!$F76 ),'Invoer Parameters'!$E76,0)</f>
        <v>0</v>
      </c>
      <c r="AO12" s="2">
        <f>IF( AND(AO$6&gt;='Invoer Parameters'!$B76,AO$6&lt;='Invoer Parameters'!$F76 ),'Invoer Parameters'!$E76,0)</f>
        <v>0</v>
      </c>
      <c r="AP12" s="2">
        <f>IF( AND(AP$6&gt;='Invoer Parameters'!$B76,AP$6&lt;='Invoer Parameters'!$F76 ),'Invoer Parameters'!$E76,0)</f>
        <v>0</v>
      </c>
    </row>
    <row r="13" spans="1:42">
      <c r="A13" s="1" t="s">
        <v>202</v>
      </c>
      <c r="C13" s="2">
        <f>SUM(C9:C12)</f>
        <v>0</v>
      </c>
      <c r="D13" s="2">
        <f t="shared" ref="D13:AB13" si="16">SUM(D9:D12)</f>
        <v>0</v>
      </c>
      <c r="E13" s="2">
        <f t="shared" si="16"/>
        <v>0</v>
      </c>
      <c r="F13" s="2">
        <f t="shared" si="16"/>
        <v>0</v>
      </c>
      <c r="G13" s="2">
        <f t="shared" si="16"/>
        <v>0</v>
      </c>
      <c r="H13" s="2">
        <f t="shared" si="16"/>
        <v>0</v>
      </c>
      <c r="I13" s="2">
        <f t="shared" si="16"/>
        <v>0</v>
      </c>
      <c r="J13" s="2">
        <f t="shared" si="16"/>
        <v>0</v>
      </c>
      <c r="K13" s="2">
        <f t="shared" si="16"/>
        <v>0</v>
      </c>
      <c r="L13" s="2">
        <f t="shared" si="16"/>
        <v>0</v>
      </c>
      <c r="M13" s="2">
        <f t="shared" si="16"/>
        <v>0</v>
      </c>
      <c r="N13" s="2">
        <f t="shared" si="16"/>
        <v>0</v>
      </c>
      <c r="O13" s="2">
        <f t="shared" si="16"/>
        <v>0</v>
      </c>
      <c r="P13" s="2">
        <f t="shared" si="16"/>
        <v>0</v>
      </c>
      <c r="Q13" s="2">
        <f t="shared" si="16"/>
        <v>0</v>
      </c>
      <c r="R13" s="2">
        <f t="shared" si="16"/>
        <v>0</v>
      </c>
      <c r="S13" s="2">
        <f t="shared" si="16"/>
        <v>0</v>
      </c>
      <c r="T13" s="2">
        <f t="shared" si="16"/>
        <v>0</v>
      </c>
      <c r="U13" s="2">
        <f t="shared" si="16"/>
        <v>0</v>
      </c>
      <c r="V13" s="2">
        <f t="shared" si="16"/>
        <v>0</v>
      </c>
      <c r="W13" s="2">
        <f t="shared" si="16"/>
        <v>0</v>
      </c>
      <c r="X13" s="2">
        <f t="shared" si="16"/>
        <v>0</v>
      </c>
      <c r="Y13" s="2">
        <f t="shared" si="16"/>
        <v>0</v>
      </c>
      <c r="Z13" s="2">
        <f t="shared" si="16"/>
        <v>0</v>
      </c>
      <c r="AA13" s="2">
        <f t="shared" si="16"/>
        <v>0</v>
      </c>
      <c r="AB13" s="2">
        <f t="shared" si="16"/>
        <v>0</v>
      </c>
      <c r="AC13" s="2">
        <f t="shared" ref="AC13:AF13" si="17">SUM(AC9:AC12)</f>
        <v>0</v>
      </c>
      <c r="AD13" s="2">
        <f t="shared" si="17"/>
        <v>0</v>
      </c>
      <c r="AE13" s="2">
        <f t="shared" si="17"/>
        <v>0</v>
      </c>
      <c r="AF13" s="2">
        <f t="shared" si="17"/>
        <v>0</v>
      </c>
      <c r="AG13" s="2">
        <f t="shared" ref="AG13:AK13" si="18">SUM(AG9:AG12)</f>
        <v>0</v>
      </c>
      <c r="AH13" s="2">
        <f t="shared" si="18"/>
        <v>0</v>
      </c>
      <c r="AI13" s="2">
        <f t="shared" si="18"/>
        <v>0</v>
      </c>
      <c r="AJ13" s="2">
        <f t="shared" si="18"/>
        <v>0</v>
      </c>
      <c r="AK13" s="2">
        <f t="shared" si="18"/>
        <v>0</v>
      </c>
      <c r="AL13" s="2">
        <f t="shared" ref="AL13:AN13" si="19">SUM(AL9:AL12)</f>
        <v>0</v>
      </c>
      <c r="AM13" s="2">
        <f t="shared" si="19"/>
        <v>0</v>
      </c>
      <c r="AN13" s="2">
        <f t="shared" si="19"/>
        <v>0</v>
      </c>
      <c r="AO13" s="2">
        <f t="shared" ref="AO13:AP13" si="20">SUM(AO9:AO12)</f>
        <v>0</v>
      </c>
      <c r="AP13" s="2">
        <f t="shared" si="20"/>
        <v>0</v>
      </c>
    </row>
    <row r="14" spans="1:4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c r="A15" s="1" t="s">
        <v>203</v>
      </c>
      <c r="C15" s="43">
        <f>'Invoer Parameters'!$D$59</f>
        <v>0</v>
      </c>
      <c r="D15" s="43">
        <f>C15+C15*'Invoer Parameters'!$D$60</f>
        <v>0</v>
      </c>
      <c r="E15" s="43">
        <f>D15+D15*'Invoer Parameters'!$D$60</f>
        <v>0</v>
      </c>
      <c r="F15" s="43">
        <f>E15+E15*'Invoer Parameters'!$D$60</f>
        <v>0</v>
      </c>
      <c r="G15" s="43">
        <f>F15+F15*'Invoer Parameters'!$D$60</f>
        <v>0</v>
      </c>
      <c r="H15" s="43">
        <f>G15+G15*'Invoer Parameters'!$D$60</f>
        <v>0</v>
      </c>
      <c r="I15" s="43">
        <f>H15+H15*'Invoer Parameters'!$D$60</f>
        <v>0</v>
      </c>
      <c r="J15" s="43">
        <f>I15+I15*'Invoer Parameters'!$D$60</f>
        <v>0</v>
      </c>
      <c r="K15" s="43">
        <f>J15+J15*'Invoer Parameters'!$D$60</f>
        <v>0</v>
      </c>
      <c r="L15" s="43">
        <f>K15+K15*'Invoer Parameters'!$D$60</f>
        <v>0</v>
      </c>
      <c r="M15" s="43">
        <f>L15+L15*'Invoer Parameters'!$D$60</f>
        <v>0</v>
      </c>
      <c r="N15" s="43">
        <f>M15+M15*'Invoer Parameters'!$D$60</f>
        <v>0</v>
      </c>
      <c r="O15" s="43">
        <f>N15+N15*'Invoer Parameters'!$D$60</f>
        <v>0</v>
      </c>
      <c r="P15" s="43">
        <f>O15+O15*'Invoer Parameters'!$D$60</f>
        <v>0</v>
      </c>
      <c r="Q15" s="43">
        <f>P15+P15*'Invoer Parameters'!$D$60</f>
        <v>0</v>
      </c>
      <c r="R15" s="43">
        <f>Q15+Q15*'Invoer Parameters'!$D$60</f>
        <v>0</v>
      </c>
      <c r="S15" s="43">
        <f>R15+R15*'Invoer Parameters'!$D$60</f>
        <v>0</v>
      </c>
      <c r="T15" s="43">
        <f>S15+S15*'Invoer Parameters'!$D$60</f>
        <v>0</v>
      </c>
      <c r="U15" s="43">
        <f>T15+T15*'Invoer Parameters'!$D$60</f>
        <v>0</v>
      </c>
      <c r="V15" s="43">
        <f>U15+U15*'Invoer Parameters'!$D$60</f>
        <v>0</v>
      </c>
      <c r="W15" s="43">
        <f>V15+V15*'Invoer Parameters'!$D$60</f>
        <v>0</v>
      </c>
      <c r="X15" s="43">
        <f>W15+W15*'Invoer Parameters'!$D$60</f>
        <v>0</v>
      </c>
      <c r="Y15" s="43">
        <f>X15+X15*'Invoer Parameters'!$D$60</f>
        <v>0</v>
      </c>
      <c r="Z15" s="43">
        <f>Y15+Y15*'Invoer Parameters'!$D$60</f>
        <v>0</v>
      </c>
      <c r="AA15" s="43">
        <f>Z15+Z15*'Invoer Parameters'!$D$60</f>
        <v>0</v>
      </c>
      <c r="AB15" s="43">
        <f>AA15+AA15*'Invoer Parameters'!$D$60</f>
        <v>0</v>
      </c>
      <c r="AC15" s="43">
        <f>AB15+AB15*'Invoer Parameters'!$D$60</f>
        <v>0</v>
      </c>
      <c r="AD15" s="43">
        <f>AC15+AC15*'Invoer Parameters'!$D$60</f>
        <v>0</v>
      </c>
      <c r="AE15" s="43">
        <f>AD15+AD15*'Invoer Parameters'!$D$60</f>
        <v>0</v>
      </c>
      <c r="AF15" s="43">
        <f>AE15+AE15*'Invoer Parameters'!$D$60</f>
        <v>0</v>
      </c>
      <c r="AG15" s="43">
        <f>AF15+AF15*'Invoer Parameters'!$D$60</f>
        <v>0</v>
      </c>
      <c r="AH15" s="43">
        <f>AG15+AG15*'Invoer Parameters'!$D$60</f>
        <v>0</v>
      </c>
      <c r="AI15" s="43">
        <f>AH15+AH15*'Invoer Parameters'!$D$60</f>
        <v>0</v>
      </c>
      <c r="AJ15" s="43">
        <f>AI15+AI15*'Invoer Parameters'!$D$60</f>
        <v>0</v>
      </c>
      <c r="AK15" s="43">
        <f>AJ15+AJ15*'Invoer Parameters'!$D$60</f>
        <v>0</v>
      </c>
      <c r="AL15" s="43">
        <f>AK15+AK15*'Invoer Parameters'!$D$60</f>
        <v>0</v>
      </c>
      <c r="AM15" s="43">
        <f>AL15+AL15*'Invoer Parameters'!$D$60</f>
        <v>0</v>
      </c>
      <c r="AN15" s="43">
        <f>AM15+AM15*'Invoer Parameters'!$D$60</f>
        <v>0</v>
      </c>
      <c r="AO15" s="43">
        <f>AN15+AN15*'Invoer Parameters'!$D$60</f>
        <v>0</v>
      </c>
      <c r="AP15" s="43">
        <f>AO15+AO15*'Invoer Parameters'!$D$60</f>
        <v>0</v>
      </c>
    </row>
    <row r="16" spans="1:42">
      <c r="A16" s="1" t="s">
        <v>204</v>
      </c>
      <c r="B16" s="42">
        <f>SUM(C16:AG16)</f>
        <v>0</v>
      </c>
      <c r="C16" s="42">
        <f>C15*C13</f>
        <v>0</v>
      </c>
      <c r="D16" s="42">
        <f t="shared" ref="D16:AB16" si="21">D15*D13</f>
        <v>0</v>
      </c>
      <c r="E16" s="42">
        <f t="shared" si="21"/>
        <v>0</v>
      </c>
      <c r="F16" s="42">
        <f t="shared" si="21"/>
        <v>0</v>
      </c>
      <c r="G16" s="42">
        <f t="shared" si="21"/>
        <v>0</v>
      </c>
      <c r="H16" s="42">
        <f t="shared" si="21"/>
        <v>0</v>
      </c>
      <c r="I16" s="42">
        <f t="shared" si="21"/>
        <v>0</v>
      </c>
      <c r="J16" s="42">
        <f t="shared" si="21"/>
        <v>0</v>
      </c>
      <c r="K16" s="42">
        <f t="shared" si="21"/>
        <v>0</v>
      </c>
      <c r="L16" s="42">
        <f t="shared" si="21"/>
        <v>0</v>
      </c>
      <c r="M16" s="42">
        <f t="shared" si="21"/>
        <v>0</v>
      </c>
      <c r="N16" s="42">
        <f t="shared" si="21"/>
        <v>0</v>
      </c>
      <c r="O16" s="42">
        <f t="shared" si="21"/>
        <v>0</v>
      </c>
      <c r="P16" s="42">
        <f t="shared" si="21"/>
        <v>0</v>
      </c>
      <c r="Q16" s="42">
        <f t="shared" si="21"/>
        <v>0</v>
      </c>
      <c r="R16" s="42">
        <f t="shared" si="21"/>
        <v>0</v>
      </c>
      <c r="S16" s="42">
        <f t="shared" si="21"/>
        <v>0</v>
      </c>
      <c r="T16" s="42">
        <f t="shared" si="21"/>
        <v>0</v>
      </c>
      <c r="U16" s="42">
        <f t="shared" si="21"/>
        <v>0</v>
      </c>
      <c r="V16" s="42">
        <f t="shared" si="21"/>
        <v>0</v>
      </c>
      <c r="W16" s="42">
        <f t="shared" si="21"/>
        <v>0</v>
      </c>
      <c r="X16" s="42">
        <f t="shared" si="21"/>
        <v>0</v>
      </c>
      <c r="Y16" s="42">
        <f t="shared" si="21"/>
        <v>0</v>
      </c>
      <c r="Z16" s="42">
        <f t="shared" si="21"/>
        <v>0</v>
      </c>
      <c r="AA16" s="42">
        <f t="shared" si="21"/>
        <v>0</v>
      </c>
      <c r="AB16" s="42">
        <f t="shared" si="21"/>
        <v>0</v>
      </c>
      <c r="AC16" s="42">
        <f t="shared" ref="AC16:AF16" si="22">AC15*AC13</f>
        <v>0</v>
      </c>
      <c r="AD16" s="42">
        <f t="shared" si="22"/>
        <v>0</v>
      </c>
      <c r="AE16" s="42">
        <f t="shared" si="22"/>
        <v>0</v>
      </c>
      <c r="AF16" s="42">
        <f t="shared" si="22"/>
        <v>0</v>
      </c>
      <c r="AG16" s="42">
        <f t="shared" ref="AG16:AK16" si="23">AG15*AG13</f>
        <v>0</v>
      </c>
      <c r="AH16" s="42">
        <f t="shared" si="23"/>
        <v>0</v>
      </c>
      <c r="AI16" s="42">
        <f t="shared" si="23"/>
        <v>0</v>
      </c>
      <c r="AJ16" s="42">
        <f t="shared" si="23"/>
        <v>0</v>
      </c>
      <c r="AK16" s="42">
        <f t="shared" si="23"/>
        <v>0</v>
      </c>
      <c r="AL16" s="42">
        <f t="shared" ref="AL16:AN16" si="24">AL15*AL13</f>
        <v>0</v>
      </c>
      <c r="AM16" s="42">
        <f t="shared" si="24"/>
        <v>0</v>
      </c>
      <c r="AN16" s="42">
        <f t="shared" si="24"/>
        <v>0</v>
      </c>
      <c r="AO16" s="42">
        <f t="shared" ref="AO16:AP16" si="25">AO15*AO13</f>
        <v>0</v>
      </c>
      <c r="AP16" s="42">
        <f t="shared" si="25"/>
        <v>0</v>
      </c>
    </row>
    <row r="19" spans="7:7">
      <c r="G19" s="1" t="str">
        <f>'Invoer Parameters'!B28</f>
        <v/>
      </c>
    </row>
  </sheetData>
  <sheetProtection algorithmName="SHA-512" hashValue="ha2HbTByaL8dfMvInzd5+l3ylCqkH9/fHDbjs8Wi1YC8Spdb7VXjMbD+eIWrjzYA/5rZlhhTN+PYiJGUccDang==" saltValue="sVDo7mi44zp4ovybq9j6aw==" spinCount="100000" sheet="1" objects="1" scenarios="1"/>
  <conditionalFormatting sqref="C6:AP6">
    <cfRule type="cellIs" dxfId="1"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007BC7"/>
    <pageSetUpPr fitToPage="1"/>
  </sheetPr>
  <dimension ref="A1:AS54"/>
  <sheetViews>
    <sheetView showGridLines="0" workbookViewId="0">
      <selection activeCell="L26" sqref="L26"/>
    </sheetView>
  </sheetViews>
  <sheetFormatPr defaultColWidth="8.85546875" defaultRowHeight="15"/>
  <cols>
    <col min="1" max="1" width="4.85546875" style="101" customWidth="1"/>
    <col min="2" max="2" width="46.5703125" bestFit="1" customWidth="1"/>
    <col min="3" max="3" width="7.85546875" customWidth="1"/>
    <col min="4" max="5" width="7.28515625" hidden="1" customWidth="1"/>
    <col min="6" max="39" width="8.7109375" customWidth="1"/>
  </cols>
  <sheetData>
    <row r="1" spans="1:45" ht="31.5">
      <c r="A1" s="14" t="s">
        <v>205</v>
      </c>
      <c r="B1" s="14"/>
      <c r="C1" s="14"/>
      <c r="D1" s="14"/>
      <c r="E1" s="14"/>
    </row>
    <row r="2" spans="1:45" ht="36" customHeight="1" thickBot="1">
      <c r="A2" s="229" t="str">
        <f>Instructies!B3</f>
        <v>Nederwiek kavel I-A - Definitieve versie (15-9-2025)</v>
      </c>
      <c r="B2" s="230"/>
      <c r="C2" s="230"/>
      <c r="D2" s="139"/>
      <c r="E2" s="139"/>
    </row>
    <row r="3" spans="1:45" ht="15.75" thickBot="1">
      <c r="C3" s="15" t="s">
        <v>206</v>
      </c>
      <c r="D3" s="6"/>
      <c r="E3" s="6"/>
      <c r="F3" s="186">
        <v>2026</v>
      </c>
      <c r="G3" s="88">
        <f>F3+1</f>
        <v>2027</v>
      </c>
      <c r="H3" s="81">
        <f t="shared" ref="H3:AJ3" si="0">G3+1</f>
        <v>2028</v>
      </c>
      <c r="I3" s="81">
        <f t="shared" si="0"/>
        <v>2029</v>
      </c>
      <c r="J3" s="81">
        <f t="shared" si="0"/>
        <v>2030</v>
      </c>
      <c r="K3" s="81">
        <f t="shared" si="0"/>
        <v>2031</v>
      </c>
      <c r="L3" s="81">
        <f t="shared" si="0"/>
        <v>2032</v>
      </c>
      <c r="M3" s="81">
        <f t="shared" si="0"/>
        <v>2033</v>
      </c>
      <c r="N3" s="81">
        <f t="shared" si="0"/>
        <v>2034</v>
      </c>
      <c r="O3" s="81">
        <f t="shared" si="0"/>
        <v>2035</v>
      </c>
      <c r="P3" s="81">
        <f t="shared" si="0"/>
        <v>2036</v>
      </c>
      <c r="Q3" s="81">
        <f t="shared" si="0"/>
        <v>2037</v>
      </c>
      <c r="R3" s="81">
        <f t="shared" si="0"/>
        <v>2038</v>
      </c>
      <c r="S3" s="81">
        <f t="shared" si="0"/>
        <v>2039</v>
      </c>
      <c r="T3" s="81">
        <f t="shared" si="0"/>
        <v>2040</v>
      </c>
      <c r="U3" s="81">
        <f t="shared" si="0"/>
        <v>2041</v>
      </c>
      <c r="V3" s="81">
        <f t="shared" si="0"/>
        <v>2042</v>
      </c>
      <c r="W3" s="81">
        <f t="shared" si="0"/>
        <v>2043</v>
      </c>
      <c r="X3" s="81">
        <f t="shared" si="0"/>
        <v>2044</v>
      </c>
      <c r="Y3" s="81">
        <f t="shared" si="0"/>
        <v>2045</v>
      </c>
      <c r="Z3" s="81">
        <f t="shared" si="0"/>
        <v>2046</v>
      </c>
      <c r="AA3" s="81">
        <f t="shared" si="0"/>
        <v>2047</v>
      </c>
      <c r="AB3" s="81">
        <f t="shared" si="0"/>
        <v>2048</v>
      </c>
      <c r="AC3" s="81">
        <f t="shared" si="0"/>
        <v>2049</v>
      </c>
      <c r="AD3" s="81">
        <f t="shared" si="0"/>
        <v>2050</v>
      </c>
      <c r="AE3" s="81">
        <f t="shared" si="0"/>
        <v>2051</v>
      </c>
      <c r="AF3" s="81">
        <f t="shared" si="0"/>
        <v>2052</v>
      </c>
      <c r="AG3" s="81">
        <f t="shared" si="0"/>
        <v>2053</v>
      </c>
      <c r="AH3" s="81">
        <f t="shared" si="0"/>
        <v>2054</v>
      </c>
      <c r="AI3" s="81">
        <f t="shared" si="0"/>
        <v>2055</v>
      </c>
      <c r="AJ3" s="81">
        <f t="shared" si="0"/>
        <v>2056</v>
      </c>
      <c r="AK3" s="81">
        <f t="shared" ref="AK3" si="1">AJ3+1</f>
        <v>2057</v>
      </c>
      <c r="AL3" s="81">
        <f t="shared" ref="AL3" si="2">AK3+1</f>
        <v>2058</v>
      </c>
      <c r="AM3" s="81">
        <f t="shared" ref="AM3" si="3">AL3+1</f>
        <v>2059</v>
      </c>
      <c r="AN3" s="81">
        <f t="shared" ref="AN3" si="4">AM3+1</f>
        <v>2060</v>
      </c>
      <c r="AO3" s="81">
        <f t="shared" ref="AO3" si="5">AN3+1</f>
        <v>2061</v>
      </c>
      <c r="AP3" s="81">
        <f t="shared" ref="AP3" si="6">AO3+1</f>
        <v>2062</v>
      </c>
      <c r="AQ3" s="81">
        <f t="shared" ref="AQ3" si="7">AP3+1</f>
        <v>2063</v>
      </c>
      <c r="AR3" s="81">
        <f t="shared" ref="AR3" si="8">AQ3+1</f>
        <v>2064</v>
      </c>
      <c r="AS3" s="81">
        <f t="shared" ref="AS3" si="9">AR3+1</f>
        <v>2065</v>
      </c>
    </row>
    <row r="4" spans="1:45">
      <c r="C4" s="69"/>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45">
      <c r="C5" s="69"/>
    </row>
    <row r="6" spans="1:45" ht="15" hidden="1" customHeight="1">
      <c r="A6" s="187" t="s">
        <v>207</v>
      </c>
      <c r="B6" s="54" t="s">
        <v>208</v>
      </c>
      <c r="C6" s="136" t="s">
        <v>96</v>
      </c>
      <c r="D6" s="140"/>
      <c r="E6" s="140"/>
      <c r="F6" s="78">
        <f>F27</f>
        <v>66.010870764012139</v>
      </c>
      <c r="G6" s="78">
        <f t="shared" ref="G6:AJ6" si="10">G27</f>
        <v>65.69381227348201</v>
      </c>
      <c r="H6" s="78">
        <f t="shared" si="10"/>
        <v>66.299770890457154</v>
      </c>
      <c r="I6" s="78">
        <f t="shared" si="10"/>
        <v>62.532195061665533</v>
      </c>
      <c r="J6" s="78">
        <f t="shared" si="10"/>
        <v>63.147577372455643</v>
      </c>
      <c r="K6" s="78">
        <f t="shared" si="10"/>
        <v>62.911572541179446</v>
      </c>
      <c r="L6" s="78">
        <f t="shared" si="10"/>
        <v>61.366589318331307</v>
      </c>
      <c r="M6" s="78">
        <f t="shared" si="10"/>
        <v>61.401972691833365</v>
      </c>
      <c r="N6" s="78">
        <f t="shared" si="10"/>
        <v>62.073318876280297</v>
      </c>
      <c r="O6" s="78">
        <f t="shared" si="10"/>
        <v>62.600100371192447</v>
      </c>
      <c r="P6" s="78">
        <f t="shared" si="10"/>
        <v>62.978459100763729</v>
      </c>
      <c r="Q6" s="78">
        <f t="shared" si="10"/>
        <v>64.872741354623656</v>
      </c>
      <c r="R6" s="78">
        <f t="shared" si="10"/>
        <v>64.770488416749998</v>
      </c>
      <c r="S6" s="78">
        <f t="shared" si="10"/>
        <v>63.696142962234745</v>
      </c>
      <c r="T6" s="78">
        <f t="shared" si="10"/>
        <v>64.970065821479452</v>
      </c>
      <c r="U6" s="78">
        <f t="shared" si="10"/>
        <v>66.269467137909061</v>
      </c>
      <c r="V6" s="78">
        <f t="shared" si="10"/>
        <v>67.594856480667218</v>
      </c>
      <c r="W6" s="78">
        <f t="shared" si="10"/>
        <v>68.946753610280581</v>
      </c>
      <c r="X6" s="78">
        <f t="shared" si="10"/>
        <v>70.325688682486188</v>
      </c>
      <c r="Y6" s="78">
        <f t="shared" si="10"/>
        <v>71.732202456135909</v>
      </c>
      <c r="Z6" s="78">
        <f t="shared" si="10"/>
        <v>73.166846505258633</v>
      </c>
      <c r="AA6" s="78">
        <f t="shared" si="10"/>
        <v>74.630183435363776</v>
      </c>
      <c r="AB6" s="78">
        <f t="shared" si="10"/>
        <v>76.122787104071065</v>
      </c>
      <c r="AC6" s="78">
        <f t="shared" si="10"/>
        <v>77.645242846152485</v>
      </c>
      <c r="AD6" s="78">
        <f t="shared" si="10"/>
        <v>79.198147703075549</v>
      </c>
      <c r="AE6" s="78">
        <f t="shared" si="10"/>
        <v>80.782110657137025</v>
      </c>
      <c r="AF6" s="78">
        <f t="shared" si="10"/>
        <v>82.397752870279803</v>
      </c>
      <c r="AG6" s="78">
        <f t="shared" si="10"/>
        <v>84.045707927685385</v>
      </c>
      <c r="AH6" s="78">
        <f t="shared" si="10"/>
        <v>85.726622086239104</v>
      </c>
      <c r="AI6" s="78">
        <f t="shared" si="10"/>
        <v>87.44115452796386</v>
      </c>
      <c r="AJ6" s="78">
        <f t="shared" si="10"/>
        <v>89.189977618523159</v>
      </c>
      <c r="AK6" s="78">
        <f t="shared" ref="AK6:AS6" si="11">AK27</f>
        <v>90.973777170893626</v>
      </c>
      <c r="AL6" s="78">
        <f t="shared" si="11"/>
        <v>92.793252714311492</v>
      </c>
      <c r="AM6" s="78">
        <f t="shared" si="11"/>
        <v>94.649117768597719</v>
      </c>
      <c r="AN6" s="78">
        <f t="shared" si="11"/>
        <v>96.542100123969661</v>
      </c>
      <c r="AO6" s="78">
        <f t="shared" si="11"/>
        <v>98.47294212644907</v>
      </c>
      <c r="AP6" s="78">
        <f t="shared" si="11"/>
        <v>100.44240096897806</v>
      </c>
      <c r="AQ6" s="78">
        <f t="shared" si="11"/>
        <v>102.45124898835759</v>
      </c>
      <c r="AR6" s="78">
        <f t="shared" si="11"/>
        <v>104.50027396812474</v>
      </c>
      <c r="AS6" s="78">
        <f t="shared" si="11"/>
        <v>106.59027944748725</v>
      </c>
    </row>
    <row r="7" spans="1:45">
      <c r="A7" s="101" t="s">
        <v>207</v>
      </c>
      <c r="B7" s="69" t="s">
        <v>209</v>
      </c>
      <c r="C7" s="69" t="s">
        <v>96</v>
      </c>
      <c r="F7" s="267">
        <v>66.010870764012139</v>
      </c>
      <c r="G7" s="267">
        <v>65.69381227348201</v>
      </c>
      <c r="H7" s="267">
        <v>66.299770890457154</v>
      </c>
      <c r="I7" s="267">
        <v>62.532195061665533</v>
      </c>
      <c r="J7" s="267">
        <v>63.147577372455643</v>
      </c>
      <c r="K7" s="267">
        <v>62.911572541179446</v>
      </c>
      <c r="L7" s="267">
        <v>61.366589318331307</v>
      </c>
      <c r="M7" s="267">
        <v>61.401972691833365</v>
      </c>
      <c r="N7" s="267">
        <v>62.073318876280297</v>
      </c>
      <c r="O7" s="267">
        <v>62.600100371192447</v>
      </c>
      <c r="P7" s="267">
        <v>62.978459100763729</v>
      </c>
      <c r="Q7" s="267">
        <v>64.872741354623656</v>
      </c>
      <c r="R7" s="267">
        <v>64.770488416749998</v>
      </c>
      <c r="S7" s="267">
        <v>63.696142962234745</v>
      </c>
      <c r="T7" s="267">
        <v>64.970065821479452</v>
      </c>
      <c r="U7" s="267">
        <v>66.269467137909061</v>
      </c>
      <c r="V7" s="267">
        <v>67.594856480667218</v>
      </c>
      <c r="W7" s="267">
        <v>68.946753610280581</v>
      </c>
      <c r="X7" s="267">
        <v>70.325688682486188</v>
      </c>
      <c r="Y7" s="267">
        <v>71.732202456135909</v>
      </c>
      <c r="Z7" s="267">
        <v>73.166846505258633</v>
      </c>
      <c r="AA7" s="267">
        <v>74.630183435363776</v>
      </c>
      <c r="AB7" s="267">
        <v>76.122787104071065</v>
      </c>
      <c r="AC7" s="267">
        <v>77.645242846152485</v>
      </c>
      <c r="AD7" s="267">
        <v>79.198147703075549</v>
      </c>
      <c r="AE7" s="267">
        <v>80.782110657137025</v>
      </c>
      <c r="AF7" s="267">
        <v>82.397752870279803</v>
      </c>
      <c r="AG7" s="267">
        <v>84.045707927685385</v>
      </c>
      <c r="AH7" s="267">
        <v>85.726622086239104</v>
      </c>
      <c r="AI7" s="267">
        <v>87.44115452796386</v>
      </c>
      <c r="AJ7" s="267">
        <v>89.189977618523159</v>
      </c>
      <c r="AK7" s="267">
        <v>90.973777170893626</v>
      </c>
      <c r="AL7" s="267">
        <v>92.793252714311492</v>
      </c>
      <c r="AM7" s="267">
        <v>94.649117768597719</v>
      </c>
      <c r="AN7" s="267">
        <v>96.542100123969661</v>
      </c>
      <c r="AO7" s="267">
        <v>98.47294212644907</v>
      </c>
      <c r="AP7" s="267">
        <v>100.44240096897806</v>
      </c>
      <c r="AQ7" s="267">
        <v>102.45124898835759</v>
      </c>
      <c r="AR7" s="267">
        <v>104.50027396812474</v>
      </c>
      <c r="AS7" s="267">
        <v>106.59027944748725</v>
      </c>
    </row>
    <row r="8" spans="1:45">
      <c r="C8" s="69"/>
    </row>
    <row r="9" spans="1:45" ht="15" hidden="1" customHeight="1">
      <c r="A9" s="187" t="s">
        <v>210</v>
      </c>
      <c r="B9" s="54" t="s">
        <v>211</v>
      </c>
      <c r="C9" s="136" t="s">
        <v>96</v>
      </c>
      <c r="D9" s="78"/>
      <c r="E9" s="78"/>
      <c r="F9" s="78">
        <f>'Invoer Parameters'!D56</f>
        <v>0</v>
      </c>
      <c r="G9" s="78">
        <f>F9*(100%+'Invoer Parameters'!$D$57)</f>
        <v>0</v>
      </c>
      <c r="H9" s="78">
        <f>G9*(100%+'Invoer Parameters'!$D$57)</f>
        <v>0</v>
      </c>
      <c r="I9" s="78">
        <f>H9*(100%+'Invoer Parameters'!$D$57)</f>
        <v>0</v>
      </c>
      <c r="J9" s="78">
        <f>I9*(100%+'Invoer Parameters'!$D$57)</f>
        <v>0</v>
      </c>
      <c r="K9" s="78">
        <f>J9*(100%+'Invoer Parameters'!$D$57)</f>
        <v>0</v>
      </c>
      <c r="L9" s="78">
        <f>K9*(100%+'Invoer Parameters'!$D$57)</f>
        <v>0</v>
      </c>
      <c r="M9" s="78">
        <f>L9*(100%+'Invoer Parameters'!$D$57)</f>
        <v>0</v>
      </c>
      <c r="N9" s="78">
        <f>M9*(100%+'Invoer Parameters'!$D$57)</f>
        <v>0</v>
      </c>
      <c r="O9" s="78">
        <f>N9*(100%+'Invoer Parameters'!$D$57)</f>
        <v>0</v>
      </c>
      <c r="P9" s="78">
        <f>O9*(100%+'Invoer Parameters'!$D$57)</f>
        <v>0</v>
      </c>
      <c r="Q9" s="78">
        <f>P9*(100%+'Invoer Parameters'!$D$57)</f>
        <v>0</v>
      </c>
      <c r="R9" s="78">
        <f>Q9*(100%+'Invoer Parameters'!$D$57)</f>
        <v>0</v>
      </c>
      <c r="S9" s="78">
        <f>R9*(100%+'Invoer Parameters'!$D$57)</f>
        <v>0</v>
      </c>
      <c r="T9" s="78">
        <f>S9*(100%+'Invoer Parameters'!$D$57)</f>
        <v>0</v>
      </c>
      <c r="U9" s="78">
        <f>T9*(100%+'Invoer Parameters'!$D$57)</f>
        <v>0</v>
      </c>
      <c r="V9" s="78">
        <f>U9*(100%+'Invoer Parameters'!$D$57)</f>
        <v>0</v>
      </c>
      <c r="W9" s="78">
        <f>V9*(100%+'Invoer Parameters'!$D$57)</f>
        <v>0</v>
      </c>
      <c r="X9" s="78">
        <f>W9*(100%+'Invoer Parameters'!$D$57)</f>
        <v>0</v>
      </c>
      <c r="Y9" s="78">
        <f>X9*(100%+'Invoer Parameters'!$D$57)</f>
        <v>0</v>
      </c>
      <c r="Z9" s="78">
        <f>Y9*(100%+'Invoer Parameters'!$D$57)</f>
        <v>0</v>
      </c>
      <c r="AA9" s="78">
        <f>Z9*(100%+'Invoer Parameters'!$D$57)</f>
        <v>0</v>
      </c>
      <c r="AB9" s="78">
        <f>AA9*(100%+'Invoer Parameters'!$D$57)</f>
        <v>0</v>
      </c>
      <c r="AC9" s="78">
        <f>AB9*(100%+'Invoer Parameters'!$D$57)</f>
        <v>0</v>
      </c>
      <c r="AD9" s="78">
        <f>AC9*(100%+'Invoer Parameters'!$D$57)</f>
        <v>0</v>
      </c>
      <c r="AE9" s="78">
        <f>AD9*(100%+'Invoer Parameters'!$D$57)</f>
        <v>0</v>
      </c>
      <c r="AF9" s="78">
        <f>AE9*(100%+'Invoer Parameters'!$D$57)</f>
        <v>0</v>
      </c>
      <c r="AG9" s="78">
        <f>AF9*(100%+'Invoer Parameters'!$D$57)</f>
        <v>0</v>
      </c>
      <c r="AH9" s="78">
        <f>AG9*(100%+'Invoer Parameters'!$D$57)</f>
        <v>0</v>
      </c>
      <c r="AI9" s="78">
        <f>AH9*(100%+'Invoer Parameters'!$D$57)</f>
        <v>0</v>
      </c>
      <c r="AJ9" s="78">
        <f>AI9*(100%+'Invoer Parameters'!$D$57)</f>
        <v>0</v>
      </c>
      <c r="AK9" s="78">
        <f>AJ9*(100%+'Invoer Parameters'!$D$57)</f>
        <v>0</v>
      </c>
      <c r="AL9" s="78">
        <f>AK9*(100%+'Invoer Parameters'!$D$57)</f>
        <v>0</v>
      </c>
      <c r="AM9" s="78">
        <f>AL9*(100%+'Invoer Parameters'!$D$57)</f>
        <v>0</v>
      </c>
      <c r="AN9" s="78">
        <f>AM9*(100%+'Invoer Parameters'!$D$57)</f>
        <v>0</v>
      </c>
      <c r="AO9" s="78">
        <f>AN9*(100%+'Invoer Parameters'!$D$57)</f>
        <v>0</v>
      </c>
      <c r="AP9" s="78">
        <f>AO9*(100%+'Invoer Parameters'!$D$57)</f>
        <v>0</v>
      </c>
      <c r="AQ9" s="78">
        <f>AP9*(100%+'Invoer Parameters'!$D$57)</f>
        <v>0</v>
      </c>
      <c r="AR9" s="78">
        <f>AQ9*(100%+'Invoer Parameters'!$D$57)</f>
        <v>0</v>
      </c>
      <c r="AS9" s="78">
        <f>AR9*(100%+'Invoer Parameters'!$D$57)</f>
        <v>0</v>
      </c>
    </row>
    <row r="10" spans="1:45">
      <c r="A10" s="101" t="s">
        <v>210</v>
      </c>
      <c r="B10" s="69" t="s">
        <v>212</v>
      </c>
      <c r="C10" s="69" t="s">
        <v>96</v>
      </c>
      <c r="E10" s="141"/>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row>
    <row r="11" spans="1:45">
      <c r="B11" s="69" t="s">
        <v>213</v>
      </c>
      <c r="C11" s="69"/>
    </row>
    <row r="12" spans="1:45">
      <c r="A12" s="101" t="s">
        <v>214</v>
      </c>
      <c r="B12" s="266"/>
      <c r="C12" s="69" t="s">
        <v>77</v>
      </c>
      <c r="F12" s="189"/>
      <c r="G12" s="189"/>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row>
    <row r="13" spans="1:45">
      <c r="C13" s="69"/>
    </row>
    <row r="14" spans="1:45" ht="15" customHeight="1">
      <c r="C14" s="69"/>
      <c r="F14" s="217" t="s">
        <v>366</v>
      </c>
      <c r="G14" s="211"/>
      <c r="H14" s="211"/>
      <c r="I14" s="211"/>
      <c r="J14" s="211"/>
      <c r="K14" s="211"/>
      <c r="L14" s="211"/>
      <c r="M14" s="211"/>
      <c r="N14" s="211"/>
      <c r="O14" s="211"/>
      <c r="P14" s="211"/>
      <c r="Q14" s="211"/>
      <c r="R14" s="211"/>
      <c r="S14" s="211"/>
      <c r="T14" s="211"/>
      <c r="U14" s="211"/>
      <c r="V14" s="212"/>
      <c r="W14" s="220"/>
    </row>
    <row r="15" spans="1:45">
      <c r="C15" s="69"/>
      <c r="F15" s="218" t="s">
        <v>368</v>
      </c>
      <c r="G15" s="216"/>
      <c r="H15" s="216"/>
      <c r="I15" s="216"/>
      <c r="J15" s="216"/>
      <c r="K15" s="216"/>
      <c r="L15" s="216"/>
      <c r="M15" s="216"/>
      <c r="N15" s="216"/>
      <c r="O15" s="216"/>
      <c r="P15" s="216"/>
      <c r="Q15" s="216"/>
      <c r="R15" s="216"/>
      <c r="S15" s="216"/>
      <c r="T15" s="216"/>
      <c r="U15" s="216"/>
      <c r="V15" s="213"/>
    </row>
    <row r="16" spans="1:45">
      <c r="F16" s="218" t="s">
        <v>367</v>
      </c>
      <c r="G16" s="216"/>
      <c r="H16" s="216"/>
      <c r="I16" s="216"/>
      <c r="J16" s="216"/>
      <c r="K16" s="216"/>
      <c r="L16" s="216"/>
      <c r="M16" s="216"/>
      <c r="N16" s="216"/>
      <c r="O16" s="216"/>
      <c r="P16" s="216"/>
      <c r="Q16" s="216"/>
      <c r="R16" s="216"/>
      <c r="S16" s="216"/>
      <c r="T16" s="216"/>
      <c r="U16" s="216"/>
      <c r="V16" s="213"/>
    </row>
    <row r="17" spans="2:45">
      <c r="F17" s="218" t="s">
        <v>370</v>
      </c>
      <c r="G17" s="216"/>
      <c r="H17" s="216"/>
      <c r="I17" s="216"/>
      <c r="J17" s="216"/>
      <c r="K17" s="216"/>
      <c r="L17" s="216"/>
      <c r="M17" s="216"/>
      <c r="N17" s="216"/>
      <c r="O17" s="216"/>
      <c r="P17" s="216"/>
      <c r="Q17" s="216"/>
      <c r="R17" s="216"/>
      <c r="S17" s="216"/>
      <c r="T17" s="216"/>
      <c r="U17" s="216"/>
      <c r="V17" s="213"/>
    </row>
    <row r="18" spans="2:45">
      <c r="F18" s="219" t="s">
        <v>369</v>
      </c>
      <c r="G18" s="214"/>
      <c r="H18" s="214"/>
      <c r="I18" s="214"/>
      <c r="J18" s="214"/>
      <c r="K18" s="214"/>
      <c r="L18" s="214"/>
      <c r="M18" s="214"/>
      <c r="N18" s="214"/>
      <c r="O18" s="214"/>
      <c r="P18" s="214"/>
      <c r="Q18" s="214"/>
      <c r="R18" s="214"/>
      <c r="S18" s="214"/>
      <c r="T18" s="214"/>
      <c r="U18" s="214"/>
      <c r="V18" s="215"/>
    </row>
    <row r="19" spans="2:45">
      <c r="F19" s="268"/>
      <c r="G19" s="269"/>
      <c r="H19" s="269"/>
      <c r="I19" s="269"/>
      <c r="J19" s="269"/>
      <c r="K19" s="269"/>
      <c r="L19" s="269"/>
      <c r="M19" s="269"/>
      <c r="N19" s="269"/>
      <c r="O19" s="269"/>
      <c r="P19" s="269"/>
      <c r="Q19" s="269"/>
      <c r="R19" s="269"/>
      <c r="S19" s="269"/>
      <c r="T19" s="269"/>
      <c r="U19" s="269"/>
      <c r="V19" s="270"/>
    </row>
    <row r="20" spans="2:45">
      <c r="F20" s="271"/>
      <c r="G20" s="272"/>
      <c r="H20" s="272"/>
      <c r="I20" s="272"/>
      <c r="J20" s="272"/>
      <c r="K20" s="272"/>
      <c r="L20" s="272"/>
      <c r="M20" s="272"/>
      <c r="N20" s="272"/>
      <c r="O20" s="272"/>
      <c r="P20" s="272"/>
      <c r="Q20" s="272"/>
      <c r="R20" s="272"/>
      <c r="S20" s="272"/>
      <c r="T20" s="272"/>
      <c r="U20" s="272"/>
      <c r="V20" s="273"/>
    </row>
    <row r="21" spans="2:45">
      <c r="C21" s="69"/>
      <c r="F21" s="271"/>
      <c r="G21" s="272"/>
      <c r="H21" s="272"/>
      <c r="I21" s="272"/>
      <c r="J21" s="272"/>
      <c r="K21" s="272"/>
      <c r="L21" s="272"/>
      <c r="M21" s="272"/>
      <c r="N21" s="272"/>
      <c r="O21" s="272"/>
      <c r="P21" s="272"/>
      <c r="Q21" s="272"/>
      <c r="R21" s="272"/>
      <c r="S21" s="272"/>
      <c r="T21" s="272"/>
      <c r="U21" s="272"/>
      <c r="V21" s="273"/>
    </row>
    <row r="22" spans="2:45" ht="28.5" customHeight="1">
      <c r="C22" s="69"/>
      <c r="F22" s="271"/>
      <c r="G22" s="272"/>
      <c r="H22" s="272"/>
      <c r="I22" s="272"/>
      <c r="J22" s="272"/>
      <c r="K22" s="272"/>
      <c r="L22" s="272"/>
      <c r="M22" s="272"/>
      <c r="N22" s="272"/>
      <c r="O22" s="272"/>
      <c r="P22" s="272"/>
      <c r="Q22" s="272"/>
      <c r="R22" s="272"/>
      <c r="S22" s="272"/>
      <c r="T22" s="272"/>
      <c r="U22" s="272"/>
      <c r="V22" s="273"/>
    </row>
    <row r="23" spans="2:45" ht="28.5" customHeight="1">
      <c r="C23" s="69"/>
      <c r="F23" s="274"/>
      <c r="G23" s="275"/>
      <c r="H23" s="275"/>
      <c r="I23" s="275"/>
      <c r="J23" s="275"/>
      <c r="K23" s="275"/>
      <c r="L23" s="275"/>
      <c r="M23" s="275"/>
      <c r="N23" s="275"/>
      <c r="O23" s="275"/>
      <c r="P23" s="275"/>
      <c r="Q23" s="275"/>
      <c r="R23" s="275"/>
      <c r="S23" s="275"/>
      <c r="T23" s="275"/>
      <c r="U23" s="275"/>
      <c r="V23" s="276"/>
    </row>
    <row r="24" spans="2:45">
      <c r="C24" s="69"/>
      <c r="AO24" s="198"/>
      <c r="AP24" s="198"/>
      <c r="AQ24" s="198"/>
      <c r="AR24" s="198"/>
      <c r="AS24" s="198"/>
    </row>
    <row r="25" spans="2:45" ht="15.75">
      <c r="B25" s="79"/>
      <c r="C25" s="137"/>
      <c r="D25" s="80"/>
      <c r="E25" s="80"/>
      <c r="F25" s="153" t="s">
        <v>215</v>
      </c>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80"/>
      <c r="AO25" s="198"/>
    </row>
    <row r="26" spans="2:45">
      <c r="B26" s="44"/>
      <c r="C26" s="90" t="s">
        <v>79</v>
      </c>
      <c r="D26" s="142">
        <v>2019</v>
      </c>
      <c r="E26" s="142">
        <v>2020</v>
      </c>
      <c r="F26" s="277">
        <v>2026</v>
      </c>
      <c r="G26" s="277">
        <v>2027</v>
      </c>
      <c r="H26" s="277">
        <v>2028</v>
      </c>
      <c r="I26" s="277">
        <v>2029</v>
      </c>
      <c r="J26" s="277">
        <v>2030</v>
      </c>
      <c r="K26" s="277">
        <v>2031</v>
      </c>
      <c r="L26" s="277">
        <v>2032</v>
      </c>
      <c r="M26" s="277">
        <v>2033</v>
      </c>
      <c r="N26" s="277">
        <v>2034</v>
      </c>
      <c r="O26" s="277">
        <v>2035</v>
      </c>
      <c r="P26" s="277">
        <v>2036</v>
      </c>
      <c r="Q26" s="277">
        <v>2037</v>
      </c>
      <c r="R26" s="277">
        <v>2038</v>
      </c>
      <c r="S26" s="277">
        <v>2039</v>
      </c>
      <c r="T26" s="277">
        <v>2040</v>
      </c>
      <c r="U26" s="277">
        <v>2041</v>
      </c>
      <c r="V26" s="277">
        <v>2042</v>
      </c>
      <c r="W26" s="277">
        <v>2043</v>
      </c>
      <c r="X26" s="277">
        <v>2044</v>
      </c>
      <c r="Y26" s="277">
        <v>2045</v>
      </c>
      <c r="Z26" s="277">
        <v>2046</v>
      </c>
      <c r="AA26" s="277">
        <v>2047</v>
      </c>
      <c r="AB26" s="277">
        <v>2048</v>
      </c>
      <c r="AC26" s="277">
        <v>2049</v>
      </c>
      <c r="AD26" s="277">
        <v>2050</v>
      </c>
      <c r="AE26" s="277">
        <v>2051</v>
      </c>
      <c r="AF26" s="277">
        <v>2052</v>
      </c>
      <c r="AG26" s="277">
        <v>2053</v>
      </c>
      <c r="AH26" s="277">
        <v>2054</v>
      </c>
      <c r="AI26" s="277">
        <v>2055</v>
      </c>
      <c r="AJ26" s="277">
        <v>2056</v>
      </c>
      <c r="AK26" s="277">
        <v>2057</v>
      </c>
      <c r="AL26" s="277">
        <v>2058</v>
      </c>
      <c r="AM26" s="277">
        <v>2059</v>
      </c>
      <c r="AN26" s="277">
        <v>2060</v>
      </c>
      <c r="AO26" s="277">
        <v>2061</v>
      </c>
      <c r="AP26" s="277">
        <v>2062</v>
      </c>
      <c r="AQ26" s="277">
        <v>2063</v>
      </c>
      <c r="AR26" s="277">
        <v>2064</v>
      </c>
      <c r="AS26" s="277">
        <v>2065</v>
      </c>
    </row>
    <row r="27" spans="2:45">
      <c r="B27" s="44" t="s">
        <v>216</v>
      </c>
      <c r="C27" s="90" t="s">
        <v>96</v>
      </c>
      <c r="D27" s="44"/>
      <c r="E27" s="44"/>
      <c r="F27" s="138">
        <v>66.010870764012139</v>
      </c>
      <c r="G27" s="138">
        <v>65.69381227348201</v>
      </c>
      <c r="H27" s="138">
        <v>66.299770890457154</v>
      </c>
      <c r="I27" s="138">
        <v>62.532195061665533</v>
      </c>
      <c r="J27" s="138">
        <v>63.147577372455643</v>
      </c>
      <c r="K27" s="138">
        <v>62.911572541179446</v>
      </c>
      <c r="L27" s="138">
        <v>61.366589318331307</v>
      </c>
      <c r="M27" s="138">
        <v>61.401972691833365</v>
      </c>
      <c r="N27" s="138">
        <v>62.073318876280297</v>
      </c>
      <c r="O27" s="138">
        <v>62.600100371192447</v>
      </c>
      <c r="P27" s="138">
        <v>62.978459100763729</v>
      </c>
      <c r="Q27" s="138">
        <v>64.872741354623656</v>
      </c>
      <c r="R27" s="138">
        <v>64.770488416749998</v>
      </c>
      <c r="S27" s="138">
        <v>63.696142962234745</v>
      </c>
      <c r="T27" s="138">
        <v>64.970065821479452</v>
      </c>
      <c r="U27" s="138">
        <v>66.269467137909061</v>
      </c>
      <c r="V27" s="138">
        <v>67.594856480667218</v>
      </c>
      <c r="W27" s="138">
        <v>68.946753610280581</v>
      </c>
      <c r="X27" s="138">
        <v>70.325688682486188</v>
      </c>
      <c r="Y27" s="138">
        <v>71.732202456135909</v>
      </c>
      <c r="Z27" s="138">
        <v>73.166846505258633</v>
      </c>
      <c r="AA27" s="138">
        <v>74.630183435363776</v>
      </c>
      <c r="AB27" s="138">
        <v>76.122787104071065</v>
      </c>
      <c r="AC27" s="138">
        <v>77.645242846152485</v>
      </c>
      <c r="AD27" s="138">
        <v>79.198147703075549</v>
      </c>
      <c r="AE27" s="138">
        <v>80.782110657137025</v>
      </c>
      <c r="AF27" s="138">
        <v>82.397752870279803</v>
      </c>
      <c r="AG27" s="138">
        <v>84.045707927685385</v>
      </c>
      <c r="AH27" s="138">
        <v>85.726622086239104</v>
      </c>
      <c r="AI27" s="138">
        <v>87.44115452796386</v>
      </c>
      <c r="AJ27" s="138">
        <v>89.189977618523159</v>
      </c>
      <c r="AK27" s="138">
        <v>90.973777170893626</v>
      </c>
      <c r="AL27" s="138">
        <v>92.793252714311492</v>
      </c>
      <c r="AM27" s="138">
        <v>94.649117768597719</v>
      </c>
      <c r="AN27" s="138">
        <v>96.542100123969661</v>
      </c>
      <c r="AO27" s="138">
        <v>98.47294212644907</v>
      </c>
      <c r="AP27" s="138">
        <v>100.44240096897806</v>
      </c>
      <c r="AQ27" s="138">
        <v>102.45124898835759</v>
      </c>
      <c r="AR27" s="138">
        <v>104.50027396812474</v>
      </c>
      <c r="AS27" s="138">
        <v>106.59027944748725</v>
      </c>
    </row>
    <row r="28" spans="2:45">
      <c r="B28" s="1"/>
      <c r="F28" s="65"/>
    </row>
    <row r="30" spans="2:45">
      <c r="F30" s="102"/>
      <c r="G30" s="102"/>
      <c r="H30" s="102"/>
      <c r="I30" s="102"/>
      <c r="J30" s="102"/>
      <c r="K30" s="102"/>
      <c r="L30" s="102"/>
      <c r="M30" s="102"/>
      <c r="N30" s="102"/>
      <c r="O30" s="102"/>
      <c r="P30" s="102"/>
      <c r="Q30" s="102"/>
      <c r="R30" s="102"/>
      <c r="S30" s="102"/>
      <c r="T30" s="102"/>
      <c r="U30" s="102"/>
      <c r="V30" s="102"/>
      <c r="W30" s="102"/>
      <c r="X30" s="102"/>
      <c r="Y30" s="65"/>
      <c r="Z30" s="65"/>
      <c r="AA30" s="65"/>
      <c r="AB30" s="65"/>
      <c r="AC30" s="65"/>
      <c r="AD30" s="65"/>
      <c r="AE30" s="65"/>
      <c r="AF30" s="65"/>
      <c r="AG30" s="65"/>
      <c r="AH30" s="65"/>
      <c r="AI30" s="65"/>
      <c r="AJ30" s="65"/>
      <c r="AK30" s="65"/>
      <c r="AL30" s="65"/>
      <c r="AM30" s="65"/>
    </row>
    <row r="33" spans="6:39">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row>
    <row r="34" spans="6:39">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row>
    <row r="35" spans="6:39">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row>
    <row r="36" spans="6:39">
      <c r="F36" s="103"/>
    </row>
    <row r="37" spans="6:39">
      <c r="F37" s="103"/>
    </row>
    <row r="38" spans="6:39">
      <c r="F38" s="103"/>
    </row>
    <row r="39" spans="6:39">
      <c r="F39" s="103"/>
    </row>
    <row r="40" spans="6:39">
      <c r="F40" s="103"/>
    </row>
    <row r="41" spans="6:39">
      <c r="F41" s="103"/>
    </row>
    <row r="42" spans="6:39">
      <c r="F42" s="103"/>
    </row>
    <row r="43" spans="6:39">
      <c r="F43" s="103"/>
    </row>
    <row r="44" spans="6:39">
      <c r="F44" s="103"/>
    </row>
    <row r="45" spans="6:39">
      <c r="F45" s="103"/>
    </row>
    <row r="46" spans="6:39">
      <c r="F46" s="103"/>
    </row>
    <row r="47" spans="6:39">
      <c r="F47" s="103"/>
    </row>
    <row r="48" spans="6:39">
      <c r="F48" s="103"/>
    </row>
    <row r="49" spans="6:6">
      <c r="F49" s="103"/>
    </row>
    <row r="50" spans="6:6">
      <c r="F50" s="103"/>
    </row>
    <row r="51" spans="6:6">
      <c r="F51" s="103"/>
    </row>
    <row r="52" spans="6:6">
      <c r="F52" s="103"/>
    </row>
    <row r="53" spans="6:6">
      <c r="F53" s="103"/>
    </row>
    <row r="54" spans="6:6">
      <c r="F54" s="103"/>
    </row>
  </sheetData>
  <sheetProtection algorithmName="SHA-512" hashValue="0eymdhXLgra9su4qXgkcxfo4p1NJKtpOd6HGXGQHtJ3t38XZrIUJnFouAhimyyXloD90Qz/zgS7XRsbh9nIf4g==" saltValue="jgAW7q1BVmVrlCK+ay2foQ==" spinCount="100000" sheet="1" objects="1" scenarios="1"/>
  <dataValidations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9:V23"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S135"/>
  <sheetViews>
    <sheetView zoomScaleNormal="100" workbookViewId="0">
      <selection activeCell="F29" sqref="F29"/>
    </sheetView>
  </sheetViews>
  <sheetFormatPr defaultColWidth="8.85546875" defaultRowHeight="12.75"/>
  <cols>
    <col min="1" max="1" width="5.42578125" style="1" customWidth="1"/>
    <col min="2" max="2" width="19.42578125" style="1" customWidth="1"/>
    <col min="3" max="3" width="47.140625" style="1" customWidth="1"/>
    <col min="4" max="4" width="7.140625" style="1" customWidth="1"/>
    <col min="5" max="5" width="11.42578125" style="1" customWidth="1"/>
    <col min="6" max="42" width="10.7109375" style="1" customWidth="1"/>
    <col min="43" max="44" width="9.7109375" style="1" bestFit="1" customWidth="1"/>
    <col min="45" max="16384" width="8.85546875" style="1"/>
  </cols>
  <sheetData>
    <row r="1" spans="2:45" ht="31.5">
      <c r="B1" s="14" t="s">
        <v>217</v>
      </c>
      <c r="C1"/>
      <c r="E1" s="93" t="s">
        <v>218</v>
      </c>
      <c r="F1" s="18">
        <f>'Invoer Parameters'!$B$66</f>
        <v>0</v>
      </c>
      <c r="G1" s="18">
        <f>F1+1</f>
        <v>1</v>
      </c>
      <c r="H1" s="18">
        <f t="shared" ref="H1:AI1" si="0">G1+1</f>
        <v>2</v>
      </c>
      <c r="I1" s="18">
        <f t="shared" si="0"/>
        <v>3</v>
      </c>
      <c r="J1" s="18">
        <f t="shared" si="0"/>
        <v>4</v>
      </c>
      <c r="K1" s="18">
        <f t="shared" si="0"/>
        <v>5</v>
      </c>
      <c r="L1" s="18">
        <f t="shared" si="0"/>
        <v>6</v>
      </c>
      <c r="M1" s="18">
        <f t="shared" si="0"/>
        <v>7</v>
      </c>
      <c r="N1" s="18">
        <f t="shared" si="0"/>
        <v>8</v>
      </c>
      <c r="O1" s="18">
        <f t="shared" si="0"/>
        <v>9</v>
      </c>
      <c r="P1" s="18">
        <f t="shared" si="0"/>
        <v>10</v>
      </c>
      <c r="Q1" s="18">
        <f t="shared" si="0"/>
        <v>11</v>
      </c>
      <c r="R1" s="18">
        <f t="shared" si="0"/>
        <v>12</v>
      </c>
      <c r="S1" s="18">
        <f t="shared" si="0"/>
        <v>13</v>
      </c>
      <c r="T1" s="18">
        <f t="shared" si="0"/>
        <v>14</v>
      </c>
      <c r="U1" s="18">
        <f t="shared" si="0"/>
        <v>15</v>
      </c>
      <c r="V1" s="18">
        <f t="shared" si="0"/>
        <v>16</v>
      </c>
      <c r="W1" s="18">
        <f t="shared" si="0"/>
        <v>17</v>
      </c>
      <c r="X1" s="18">
        <f t="shared" si="0"/>
        <v>18</v>
      </c>
      <c r="Y1" s="18">
        <f t="shared" si="0"/>
        <v>19</v>
      </c>
      <c r="Z1" s="18">
        <f t="shared" si="0"/>
        <v>20</v>
      </c>
      <c r="AA1" s="18">
        <f t="shared" si="0"/>
        <v>21</v>
      </c>
      <c r="AB1" s="18">
        <f t="shared" si="0"/>
        <v>22</v>
      </c>
      <c r="AC1" s="18">
        <f t="shared" si="0"/>
        <v>23</v>
      </c>
      <c r="AD1" s="18">
        <f t="shared" si="0"/>
        <v>24</v>
      </c>
      <c r="AE1" s="18">
        <f t="shared" si="0"/>
        <v>25</v>
      </c>
      <c r="AF1" s="18">
        <f t="shared" si="0"/>
        <v>26</v>
      </c>
      <c r="AG1" s="18">
        <f t="shared" si="0"/>
        <v>27</v>
      </c>
      <c r="AH1" s="18">
        <f t="shared" si="0"/>
        <v>28</v>
      </c>
      <c r="AI1" s="18">
        <f t="shared" si="0"/>
        <v>29</v>
      </c>
      <c r="AJ1" s="18">
        <f t="shared" ref="AJ1:AJ2" si="1">AI1+1</f>
        <v>30</v>
      </c>
      <c r="AK1" s="18">
        <f t="shared" ref="AK1:AK2" si="2">AJ1+1</f>
        <v>31</v>
      </c>
      <c r="AL1" s="18">
        <f t="shared" ref="AL1:AL2" si="3">AK1+1</f>
        <v>32</v>
      </c>
      <c r="AM1" s="18">
        <f t="shared" ref="AM1:AM2" si="4">AL1+1</f>
        <v>33</v>
      </c>
      <c r="AN1" s="18">
        <f t="shared" ref="AN1:AO2" si="5">AM1+1</f>
        <v>34</v>
      </c>
      <c r="AO1" s="18">
        <f t="shared" si="5"/>
        <v>35</v>
      </c>
      <c r="AP1" s="18">
        <f t="shared" ref="AP1:AP2" si="6">AO1+1</f>
        <v>36</v>
      </c>
      <c r="AQ1" s="18">
        <f t="shared" ref="AQ1:AQ2" si="7">AP1+1</f>
        <v>37</v>
      </c>
      <c r="AR1" s="18">
        <f t="shared" ref="AR1:AS2" si="8">AQ1+1</f>
        <v>38</v>
      </c>
      <c r="AS1" s="18">
        <f t="shared" si="8"/>
        <v>39</v>
      </c>
    </row>
    <row r="2" spans="2:45" ht="29.25" customHeight="1">
      <c r="B2" s="229" t="str">
        <f>Instructies!B3</f>
        <v>Nederwiek kavel I-A - Definitieve versie (15-9-2025)</v>
      </c>
      <c r="C2" s="229"/>
      <c r="D2" s="188"/>
      <c r="E2" s="94" t="s">
        <v>219</v>
      </c>
      <c r="F2" s="18">
        <v>0</v>
      </c>
      <c r="G2" s="18">
        <f>F2+1</f>
        <v>1</v>
      </c>
      <c r="H2" s="18">
        <f t="shared" ref="H2:AI2" si="9">G2+1</f>
        <v>2</v>
      </c>
      <c r="I2" s="18">
        <f t="shared" si="9"/>
        <v>3</v>
      </c>
      <c r="J2" s="18">
        <f t="shared" si="9"/>
        <v>4</v>
      </c>
      <c r="K2" s="18">
        <f t="shared" si="9"/>
        <v>5</v>
      </c>
      <c r="L2" s="18">
        <f t="shared" si="9"/>
        <v>6</v>
      </c>
      <c r="M2" s="18">
        <f t="shared" si="9"/>
        <v>7</v>
      </c>
      <c r="N2" s="18">
        <f t="shared" si="9"/>
        <v>8</v>
      </c>
      <c r="O2" s="18">
        <f t="shared" si="9"/>
        <v>9</v>
      </c>
      <c r="P2" s="18">
        <f t="shared" si="9"/>
        <v>10</v>
      </c>
      <c r="Q2" s="18">
        <f t="shared" si="9"/>
        <v>11</v>
      </c>
      <c r="R2" s="18">
        <f t="shared" si="9"/>
        <v>12</v>
      </c>
      <c r="S2" s="18">
        <f t="shared" si="9"/>
        <v>13</v>
      </c>
      <c r="T2" s="18">
        <f t="shared" si="9"/>
        <v>14</v>
      </c>
      <c r="U2" s="18">
        <f t="shared" si="9"/>
        <v>15</v>
      </c>
      <c r="V2" s="18">
        <f t="shared" si="9"/>
        <v>16</v>
      </c>
      <c r="W2" s="18">
        <f t="shared" si="9"/>
        <v>17</v>
      </c>
      <c r="X2" s="18">
        <f t="shared" si="9"/>
        <v>18</v>
      </c>
      <c r="Y2" s="18">
        <f t="shared" si="9"/>
        <v>19</v>
      </c>
      <c r="Z2" s="18">
        <f t="shared" si="9"/>
        <v>20</v>
      </c>
      <c r="AA2" s="18">
        <f t="shared" si="9"/>
        <v>21</v>
      </c>
      <c r="AB2" s="18">
        <f t="shared" si="9"/>
        <v>22</v>
      </c>
      <c r="AC2" s="18">
        <f t="shared" si="9"/>
        <v>23</v>
      </c>
      <c r="AD2" s="18">
        <f t="shared" si="9"/>
        <v>24</v>
      </c>
      <c r="AE2" s="18">
        <f t="shared" si="9"/>
        <v>25</v>
      </c>
      <c r="AF2" s="18">
        <f t="shared" si="9"/>
        <v>26</v>
      </c>
      <c r="AG2" s="18">
        <f t="shared" si="9"/>
        <v>27</v>
      </c>
      <c r="AH2" s="18">
        <f t="shared" si="9"/>
        <v>28</v>
      </c>
      <c r="AI2" s="18">
        <f t="shared" si="9"/>
        <v>29</v>
      </c>
      <c r="AJ2" s="18">
        <f t="shared" si="1"/>
        <v>30</v>
      </c>
      <c r="AK2" s="18">
        <f t="shared" si="2"/>
        <v>31</v>
      </c>
      <c r="AL2" s="18">
        <f t="shared" si="3"/>
        <v>32</v>
      </c>
      <c r="AM2" s="18">
        <f t="shared" si="4"/>
        <v>33</v>
      </c>
      <c r="AN2" s="18">
        <f t="shared" si="5"/>
        <v>34</v>
      </c>
      <c r="AO2" s="18">
        <f t="shared" si="5"/>
        <v>35</v>
      </c>
      <c r="AP2" s="18">
        <f t="shared" si="6"/>
        <v>36</v>
      </c>
      <c r="AQ2" s="18">
        <f t="shared" si="7"/>
        <v>37</v>
      </c>
      <c r="AR2" s="18">
        <f t="shared" si="8"/>
        <v>38</v>
      </c>
      <c r="AS2" s="18">
        <f t="shared" si="8"/>
        <v>39</v>
      </c>
    </row>
    <row r="3" spans="2:45" ht="15">
      <c r="B3" s="294" t="s">
        <v>372</v>
      </c>
      <c r="C3" s="294"/>
      <c r="D3" s="294"/>
      <c r="E3" s="294"/>
      <c r="F3" s="294"/>
      <c r="G3" s="294"/>
      <c r="H3" s="294"/>
    </row>
    <row r="4" spans="2:45" s="18" customFormat="1" ht="25.5">
      <c r="B4" s="20" t="s">
        <v>220</v>
      </c>
      <c r="C4" s="18" t="s">
        <v>221</v>
      </c>
      <c r="D4" s="18" t="s">
        <v>222</v>
      </c>
      <c r="E4" s="20" t="s">
        <v>223</v>
      </c>
    </row>
    <row r="6" spans="2:45">
      <c r="B6" s="1" t="s">
        <v>224</v>
      </c>
      <c r="C6" s="1" t="s">
        <v>225</v>
      </c>
      <c r="D6" s="1" t="s">
        <v>54</v>
      </c>
      <c r="F6" s="2">
        <f>IF( AND(F$1&gt;='Invoer Parameters'!$B25,F$1&lt;='Invoer Parameters'!$D$21 ),'Invoer Parameters'!$D25*'Invoer Parameters'!$D$19,0)</f>
        <v>0</v>
      </c>
      <c r="G6" s="2">
        <f>IF( AND(G$1&gt;='Invoer Parameters'!$B25,G$1&lt;='Invoer Parameters'!$D$21 ),'Invoer Parameters'!$D25*'Invoer Parameters'!$D$19,0)</f>
        <v>0</v>
      </c>
      <c r="H6" s="2">
        <f>IF( AND(H$1&gt;='Invoer Parameters'!$B25,H$1&lt;='Invoer Parameters'!$D$21 ),'Invoer Parameters'!$D25*'Invoer Parameters'!$D$19,0)</f>
        <v>0</v>
      </c>
      <c r="I6" s="2">
        <f>IF( AND(I$1&gt;='Invoer Parameters'!$B25,I$1&lt;='Invoer Parameters'!$D$21 ),'Invoer Parameters'!$D25*'Invoer Parameters'!$D$19,0)</f>
        <v>0</v>
      </c>
      <c r="J6" s="2">
        <f>IF( AND(J$1&gt;='Invoer Parameters'!$B25,J$1&lt;='Invoer Parameters'!$D$21 ),'Invoer Parameters'!$D25*'Invoer Parameters'!$D$19,0)</f>
        <v>0</v>
      </c>
      <c r="K6" s="2">
        <f>IF( AND(K$1&gt;='Invoer Parameters'!$B25,K$1&lt;='Invoer Parameters'!$D$21 ),'Invoer Parameters'!$D25*'Invoer Parameters'!$D$19,0)</f>
        <v>0</v>
      </c>
      <c r="L6" s="2">
        <f>IF( AND(L$1&gt;='Invoer Parameters'!$B25,L$1&lt;='Invoer Parameters'!$D$21 ),'Invoer Parameters'!$D25*'Invoer Parameters'!$D$19,0)</f>
        <v>0</v>
      </c>
      <c r="M6" s="2">
        <f>IF( AND(M$1&gt;='Invoer Parameters'!$B25,M$1&lt;='Invoer Parameters'!$D$21 ),'Invoer Parameters'!$D25*'Invoer Parameters'!$D$19,0)</f>
        <v>0</v>
      </c>
      <c r="N6" s="2">
        <f>IF( AND(N$1&gt;='Invoer Parameters'!$B25,N$1&lt;='Invoer Parameters'!$D$21 ),'Invoer Parameters'!$D25*'Invoer Parameters'!$D$19,0)</f>
        <v>0</v>
      </c>
      <c r="O6" s="2">
        <f>IF( AND(O$1&gt;='Invoer Parameters'!$B25,O$1&lt;='Invoer Parameters'!$D$21 ),'Invoer Parameters'!$D25*'Invoer Parameters'!$D$19,0)</f>
        <v>0</v>
      </c>
      <c r="P6" s="2">
        <f>IF( AND(P$1&gt;='Invoer Parameters'!$B25,P$1&lt;='Invoer Parameters'!$D$21 ),'Invoer Parameters'!$D25*'Invoer Parameters'!$D$19,0)</f>
        <v>0</v>
      </c>
      <c r="Q6" s="2">
        <f>IF( AND(Q$1&gt;='Invoer Parameters'!$B25,Q$1&lt;='Invoer Parameters'!$D$21 ),'Invoer Parameters'!$D25*'Invoer Parameters'!$D$19,0)</f>
        <v>0</v>
      </c>
      <c r="R6" s="2">
        <f>IF( AND(R$1&gt;='Invoer Parameters'!$B25,R$1&lt;='Invoer Parameters'!$D$21 ),'Invoer Parameters'!$D25*'Invoer Parameters'!$D$19,0)</f>
        <v>0</v>
      </c>
      <c r="S6" s="2">
        <f>IF( AND(S$1&gt;='Invoer Parameters'!$B25,S$1&lt;='Invoer Parameters'!$D$21 ),'Invoer Parameters'!$D25*'Invoer Parameters'!$D$19,0)</f>
        <v>0</v>
      </c>
      <c r="T6" s="2">
        <f>IF( AND(T$1&gt;='Invoer Parameters'!$B25,T$1&lt;='Invoer Parameters'!$D$21 ),'Invoer Parameters'!$D25*'Invoer Parameters'!$D$19,0)</f>
        <v>0</v>
      </c>
      <c r="U6" s="2">
        <f>IF( AND(U$1&gt;='Invoer Parameters'!$B25,U$1&lt;='Invoer Parameters'!$D$21 ),'Invoer Parameters'!$D25*'Invoer Parameters'!$D$19,0)</f>
        <v>0</v>
      </c>
      <c r="V6" s="2">
        <f>IF( AND(V$1&gt;='Invoer Parameters'!$B25,V$1&lt;='Invoer Parameters'!$D$21 ),'Invoer Parameters'!$D25*'Invoer Parameters'!$D$19,0)</f>
        <v>0</v>
      </c>
      <c r="W6" s="2">
        <f>IF( AND(W$1&gt;='Invoer Parameters'!$B25,W$1&lt;='Invoer Parameters'!$D$21 ),'Invoer Parameters'!$D25*'Invoer Parameters'!$D$19,0)</f>
        <v>0</v>
      </c>
      <c r="X6" s="2">
        <f>IF( AND(X$1&gt;='Invoer Parameters'!$B25,X$1&lt;='Invoer Parameters'!$D$21 ),'Invoer Parameters'!$D25*'Invoer Parameters'!$D$19,0)</f>
        <v>0</v>
      </c>
      <c r="Y6" s="2">
        <f>IF( AND(Y$1&gt;='Invoer Parameters'!$B25,Y$1&lt;='Invoer Parameters'!$D$21 ),'Invoer Parameters'!$D25*'Invoer Parameters'!$D$19,0)</f>
        <v>0</v>
      </c>
      <c r="Z6" s="2">
        <f>IF( AND(Z$1&gt;='Invoer Parameters'!$B25,Z$1&lt;='Invoer Parameters'!$D$21 ),'Invoer Parameters'!$D25*'Invoer Parameters'!$D$19,0)</f>
        <v>0</v>
      </c>
      <c r="AA6" s="2">
        <f>IF( AND(AA$1&gt;='Invoer Parameters'!$B25,AA$1&lt;='Invoer Parameters'!$D$21 ),'Invoer Parameters'!$D25*'Invoer Parameters'!$D$19,0)</f>
        <v>0</v>
      </c>
      <c r="AB6" s="2">
        <f>IF( AND(AB$1&gt;='Invoer Parameters'!$B25,AB$1&lt;='Invoer Parameters'!$D$21 ),'Invoer Parameters'!$D25*'Invoer Parameters'!$D$19,0)</f>
        <v>0</v>
      </c>
      <c r="AC6" s="2">
        <f>IF( AND(AC$1&gt;='Invoer Parameters'!$B25,AC$1&lt;='Invoer Parameters'!$D$21 ),'Invoer Parameters'!$D25*'Invoer Parameters'!$D$19,0)</f>
        <v>0</v>
      </c>
      <c r="AD6" s="2">
        <f>IF( AND(AD$1&gt;='Invoer Parameters'!$B25,AD$1&lt;='Invoer Parameters'!$D$21 ),'Invoer Parameters'!$D25*'Invoer Parameters'!$D$19,0)</f>
        <v>0</v>
      </c>
      <c r="AE6" s="2">
        <f>IF( AND(AE$1&gt;='Invoer Parameters'!$B25,AE$1&lt;='Invoer Parameters'!$D$21 ),'Invoer Parameters'!$D25*'Invoer Parameters'!$D$19,0)</f>
        <v>0</v>
      </c>
      <c r="AF6" s="2">
        <f>IF( AND(AF$1&gt;='Invoer Parameters'!$B25,AF$1&lt;='Invoer Parameters'!$D$21 ),'Invoer Parameters'!$D25*'Invoer Parameters'!$D$19,0)</f>
        <v>0</v>
      </c>
      <c r="AG6" s="2">
        <f>IF( AND(AG$1&gt;='Invoer Parameters'!$B25,AG$1&lt;='Invoer Parameters'!$D$21 ),'Invoer Parameters'!$D25*'Invoer Parameters'!$D$19,0)</f>
        <v>0</v>
      </c>
      <c r="AH6" s="2">
        <f>IF( AND(AH$1&gt;='Invoer Parameters'!$B25,AH$1&lt;='Invoer Parameters'!$D$21 ),'Invoer Parameters'!$D25*'Invoer Parameters'!$D$19,0)</f>
        <v>0</v>
      </c>
      <c r="AI6" s="2">
        <f>IF( AND(AI$1&gt;='Invoer Parameters'!$B25,AI$1&lt;='Invoer Parameters'!$D$21 ),'Invoer Parameters'!$D25*'Invoer Parameters'!$D$19,0)</f>
        <v>0</v>
      </c>
      <c r="AJ6" s="2">
        <f>IF( AND(AJ$1&gt;='Invoer Parameters'!$B25,AJ$1&lt;='Invoer Parameters'!$D$21 ),'Invoer Parameters'!$D25*'Invoer Parameters'!$D$19,0)</f>
        <v>0</v>
      </c>
      <c r="AK6" s="2">
        <f>IF( AND(AK$1&gt;='Invoer Parameters'!$B25,AK$1&lt;='Invoer Parameters'!$D$21 ),'Invoer Parameters'!$D25*'Invoer Parameters'!$D$19,0)</f>
        <v>0</v>
      </c>
      <c r="AL6" s="2">
        <f>IF( AND(AL$1&gt;='Invoer Parameters'!$B25,AL$1&lt;='Invoer Parameters'!$D$21 ),'Invoer Parameters'!$D25*'Invoer Parameters'!$D$19,0)</f>
        <v>0</v>
      </c>
      <c r="AM6" s="2">
        <f>IF( AND(AM$1&gt;='Invoer Parameters'!$B25,AM$1&lt;='Invoer Parameters'!$D$21 ),'Invoer Parameters'!$D25*'Invoer Parameters'!$D$19,0)</f>
        <v>0</v>
      </c>
      <c r="AN6" s="2">
        <f>IF( AND(AN$1&gt;='Invoer Parameters'!$B25,AN$1&lt;='Invoer Parameters'!$D$21 ),'Invoer Parameters'!$D25*'Invoer Parameters'!$D$19,0)</f>
        <v>0</v>
      </c>
      <c r="AO6" s="2">
        <f>IF( AND(AO$1&gt;='Invoer Parameters'!$B25,AO$1&lt;='Invoer Parameters'!$D$21 ),'Invoer Parameters'!$D25*'Invoer Parameters'!$D$19,0)</f>
        <v>0</v>
      </c>
      <c r="AP6" s="2">
        <f>IF( AND(AP$1&gt;='Invoer Parameters'!$B25,AP$1&lt;='Invoer Parameters'!$D$21 ),'Invoer Parameters'!$D25*'Invoer Parameters'!$D$19,0)</f>
        <v>0</v>
      </c>
      <c r="AQ6" s="2">
        <f>IF( AND(AQ$1&gt;='Invoer Parameters'!$B25,AQ$1&lt;='Invoer Parameters'!$D$21 ),'Invoer Parameters'!$D25*'Invoer Parameters'!$D$19,0)</f>
        <v>0</v>
      </c>
      <c r="AR6" s="2">
        <f>IF( AND(AR$1&gt;='Invoer Parameters'!$B25,AR$1&lt;='Invoer Parameters'!$D$21 ),'Invoer Parameters'!$D25*'Invoer Parameters'!$D$19,0)</f>
        <v>0</v>
      </c>
      <c r="AS6" s="2">
        <f>IF( AND(AS$1&gt;='Invoer Parameters'!$B25,AS$1&lt;='Invoer Parameters'!$D$21 ),'Invoer Parameters'!$D25*'Invoer Parameters'!$D$19,0)</f>
        <v>0</v>
      </c>
    </row>
    <row r="7" spans="2:45">
      <c r="B7" s="1" t="s">
        <v>226</v>
      </c>
      <c r="C7" s="1" t="s">
        <v>227</v>
      </c>
      <c r="D7" s="1" t="s">
        <v>54</v>
      </c>
      <c r="F7" s="2">
        <f>IF( AND(F$1&gt;='Invoer Parameters'!$B26,F$1&lt;='Invoer Parameters'!$D$21 ),'Invoer Parameters'!$D26*'Invoer Parameters'!$D$19,0)</f>
        <v>0</v>
      </c>
      <c r="G7" s="2">
        <f>IF( AND(G$1&gt;='Invoer Parameters'!$B26,G$1&lt;='Invoer Parameters'!$D$21 ),'Invoer Parameters'!$D26*'Invoer Parameters'!$D$19,0)</f>
        <v>0</v>
      </c>
      <c r="H7" s="2">
        <f>IF( AND(H$1&gt;='Invoer Parameters'!$B26,H$1&lt;='Invoer Parameters'!$D$21 ),'Invoer Parameters'!$D26*'Invoer Parameters'!$D$19,0)</f>
        <v>0</v>
      </c>
      <c r="I7" s="2">
        <f>IF( AND(I$1&gt;='Invoer Parameters'!$B26,I$1&lt;='Invoer Parameters'!$D$21 ),'Invoer Parameters'!$D26*'Invoer Parameters'!$D$19,0)</f>
        <v>0</v>
      </c>
      <c r="J7" s="2">
        <f>IF( AND(J$1&gt;='Invoer Parameters'!$B26,J$1&lt;='Invoer Parameters'!$D$21 ),'Invoer Parameters'!$D26*'Invoer Parameters'!$D$19,0)</f>
        <v>0</v>
      </c>
      <c r="K7" s="2">
        <f>IF( AND(K$1&gt;='Invoer Parameters'!$B26,K$1&lt;='Invoer Parameters'!$D$21 ),'Invoer Parameters'!$D26*'Invoer Parameters'!$D$19,0)</f>
        <v>0</v>
      </c>
      <c r="L7" s="2">
        <f>IF( AND(L$1&gt;='Invoer Parameters'!$B26,L$1&lt;='Invoer Parameters'!$D$21 ),'Invoer Parameters'!$D26*'Invoer Parameters'!$D$19,0)</f>
        <v>0</v>
      </c>
      <c r="M7" s="2">
        <f>IF( AND(M$1&gt;='Invoer Parameters'!$B26,M$1&lt;='Invoer Parameters'!$D$21 ),'Invoer Parameters'!$D26*'Invoer Parameters'!$D$19,0)</f>
        <v>0</v>
      </c>
      <c r="N7" s="2">
        <f>IF( AND(N$1&gt;='Invoer Parameters'!$B26,N$1&lt;='Invoer Parameters'!$D$21 ),'Invoer Parameters'!$D26*'Invoer Parameters'!$D$19,0)</f>
        <v>0</v>
      </c>
      <c r="O7" s="2">
        <f>IF( AND(O$1&gt;='Invoer Parameters'!$B26,O$1&lt;='Invoer Parameters'!$D$21 ),'Invoer Parameters'!$D26*'Invoer Parameters'!$D$19,0)</f>
        <v>0</v>
      </c>
      <c r="P7" s="2">
        <f>IF( AND(P$1&gt;='Invoer Parameters'!$B26,P$1&lt;='Invoer Parameters'!$D$21 ),'Invoer Parameters'!$D26*'Invoer Parameters'!$D$19,0)</f>
        <v>0</v>
      </c>
      <c r="Q7" s="2">
        <f>IF( AND(Q$1&gt;='Invoer Parameters'!$B26,Q$1&lt;='Invoer Parameters'!$D$21 ),'Invoer Parameters'!$D26*'Invoer Parameters'!$D$19,0)</f>
        <v>0</v>
      </c>
      <c r="R7" s="2">
        <f>IF( AND(R$1&gt;='Invoer Parameters'!$B26,R$1&lt;='Invoer Parameters'!$D$21 ),'Invoer Parameters'!$D26*'Invoer Parameters'!$D$19,0)</f>
        <v>0</v>
      </c>
      <c r="S7" s="2">
        <f>IF( AND(S$1&gt;='Invoer Parameters'!$B26,S$1&lt;='Invoer Parameters'!$D$21 ),'Invoer Parameters'!$D26*'Invoer Parameters'!$D$19,0)</f>
        <v>0</v>
      </c>
      <c r="T7" s="2">
        <f>IF( AND(T$1&gt;='Invoer Parameters'!$B26,T$1&lt;='Invoer Parameters'!$D$21 ),'Invoer Parameters'!$D26*'Invoer Parameters'!$D$19,0)</f>
        <v>0</v>
      </c>
      <c r="U7" s="2">
        <f>IF( AND(U$1&gt;='Invoer Parameters'!$B26,U$1&lt;='Invoer Parameters'!$D$21 ),'Invoer Parameters'!$D26*'Invoer Parameters'!$D$19,0)</f>
        <v>0</v>
      </c>
      <c r="V7" s="2">
        <f>IF( AND(V$1&gt;='Invoer Parameters'!$B26,V$1&lt;='Invoer Parameters'!$D$21 ),'Invoer Parameters'!$D26*'Invoer Parameters'!$D$19,0)</f>
        <v>0</v>
      </c>
      <c r="W7" s="2">
        <f>IF( AND(W$1&gt;='Invoer Parameters'!$B26,W$1&lt;='Invoer Parameters'!$D$21 ),'Invoer Parameters'!$D26*'Invoer Parameters'!$D$19,0)</f>
        <v>0</v>
      </c>
      <c r="X7" s="2">
        <f>IF( AND(X$1&gt;='Invoer Parameters'!$B26,X$1&lt;='Invoer Parameters'!$D$21 ),'Invoer Parameters'!$D26*'Invoer Parameters'!$D$19,0)</f>
        <v>0</v>
      </c>
      <c r="Y7" s="2">
        <f>IF( AND(Y$1&gt;='Invoer Parameters'!$B26,Y$1&lt;='Invoer Parameters'!$D$21 ),'Invoer Parameters'!$D26*'Invoer Parameters'!$D$19,0)</f>
        <v>0</v>
      </c>
      <c r="Z7" s="2">
        <f>IF( AND(Z$1&gt;='Invoer Parameters'!$B26,Z$1&lt;='Invoer Parameters'!$D$21 ),'Invoer Parameters'!$D26*'Invoer Parameters'!$D$19,0)</f>
        <v>0</v>
      </c>
      <c r="AA7" s="2">
        <f>IF( AND(AA$1&gt;='Invoer Parameters'!$B26,AA$1&lt;='Invoer Parameters'!$D$21 ),'Invoer Parameters'!$D26*'Invoer Parameters'!$D$19,0)</f>
        <v>0</v>
      </c>
      <c r="AB7" s="2">
        <f>IF( AND(AB$1&gt;='Invoer Parameters'!$B26,AB$1&lt;='Invoer Parameters'!$D$21 ),'Invoer Parameters'!$D26*'Invoer Parameters'!$D$19,0)</f>
        <v>0</v>
      </c>
      <c r="AC7" s="2">
        <f>IF( AND(AC$1&gt;='Invoer Parameters'!$B26,AC$1&lt;='Invoer Parameters'!$D$21 ),'Invoer Parameters'!$D26*'Invoer Parameters'!$D$19,0)</f>
        <v>0</v>
      </c>
      <c r="AD7" s="2">
        <f>IF( AND(AD$1&gt;='Invoer Parameters'!$B26,AD$1&lt;='Invoer Parameters'!$D$21 ),'Invoer Parameters'!$D26*'Invoer Parameters'!$D$19,0)</f>
        <v>0</v>
      </c>
      <c r="AE7" s="2">
        <f>IF( AND(AE$1&gt;='Invoer Parameters'!$B26,AE$1&lt;='Invoer Parameters'!$D$21 ),'Invoer Parameters'!$D26*'Invoer Parameters'!$D$19,0)</f>
        <v>0</v>
      </c>
      <c r="AF7" s="2">
        <f>IF( AND(AF$1&gt;='Invoer Parameters'!$B26,AF$1&lt;='Invoer Parameters'!$D$21 ),'Invoer Parameters'!$D26*'Invoer Parameters'!$D$19,0)</f>
        <v>0</v>
      </c>
      <c r="AG7" s="2">
        <f>IF( AND(AG$1&gt;='Invoer Parameters'!$B26,AG$1&lt;='Invoer Parameters'!$D$21 ),'Invoer Parameters'!$D26*'Invoer Parameters'!$D$19,0)</f>
        <v>0</v>
      </c>
      <c r="AH7" s="2">
        <f>IF( AND(AH$1&gt;='Invoer Parameters'!$B26,AH$1&lt;='Invoer Parameters'!$D$21 ),'Invoer Parameters'!$D26*'Invoer Parameters'!$D$19,0)</f>
        <v>0</v>
      </c>
      <c r="AI7" s="2">
        <f>IF( AND(AI$1&gt;='Invoer Parameters'!$B26,AI$1&lt;='Invoer Parameters'!$D$21 ),'Invoer Parameters'!$D26*'Invoer Parameters'!$D$19,0)</f>
        <v>0</v>
      </c>
      <c r="AJ7" s="2">
        <f>IF( AND(AJ$1&gt;='Invoer Parameters'!$B26,AJ$1&lt;='Invoer Parameters'!$D$21 ),'Invoer Parameters'!$D26*'Invoer Parameters'!$D$19,0)</f>
        <v>0</v>
      </c>
      <c r="AK7" s="2">
        <f>IF( AND(AK$1&gt;='Invoer Parameters'!$B26,AK$1&lt;='Invoer Parameters'!$D$21 ),'Invoer Parameters'!$D26*'Invoer Parameters'!$D$19,0)</f>
        <v>0</v>
      </c>
      <c r="AL7" s="2">
        <f>IF( AND(AL$1&gt;='Invoer Parameters'!$B26,AL$1&lt;='Invoer Parameters'!$D$21 ),'Invoer Parameters'!$D26*'Invoer Parameters'!$D$19,0)</f>
        <v>0</v>
      </c>
      <c r="AM7" s="2">
        <f>IF( AND(AM$1&gt;='Invoer Parameters'!$B26,AM$1&lt;='Invoer Parameters'!$D$21 ),'Invoer Parameters'!$D26*'Invoer Parameters'!$D$19,0)</f>
        <v>0</v>
      </c>
      <c r="AN7" s="2">
        <f>IF( AND(AN$1&gt;='Invoer Parameters'!$B26,AN$1&lt;='Invoer Parameters'!$D$21 ),'Invoer Parameters'!$D26*'Invoer Parameters'!$D$19,0)</f>
        <v>0</v>
      </c>
      <c r="AO7" s="2">
        <f>IF( AND(AO$1&gt;='Invoer Parameters'!$B26,AO$1&lt;='Invoer Parameters'!$D$21 ),'Invoer Parameters'!$D26*'Invoer Parameters'!$D$19,0)</f>
        <v>0</v>
      </c>
      <c r="AP7" s="2">
        <f>IF( AND(AP$1&gt;='Invoer Parameters'!$B26,AP$1&lt;='Invoer Parameters'!$D$21 ),'Invoer Parameters'!$D26*'Invoer Parameters'!$D$19,0)</f>
        <v>0</v>
      </c>
      <c r="AQ7" s="2">
        <f>IF( AND(AQ$1&gt;='Invoer Parameters'!$B26,AQ$1&lt;='Invoer Parameters'!$D$21 ),'Invoer Parameters'!$D26*'Invoer Parameters'!$D$19,0)</f>
        <v>0</v>
      </c>
      <c r="AR7" s="2">
        <f>IF( AND(AR$1&gt;='Invoer Parameters'!$B26,AR$1&lt;='Invoer Parameters'!$D$21 ),'Invoer Parameters'!$D26*'Invoer Parameters'!$D$19,0)</f>
        <v>0</v>
      </c>
      <c r="AS7" s="2">
        <f>IF( AND(AS$1&gt;='Invoer Parameters'!$B26,AS$1&lt;='Invoer Parameters'!$D$21 ),'Invoer Parameters'!$D26*'Invoer Parameters'!$D$19,0)</f>
        <v>0</v>
      </c>
    </row>
    <row r="8" spans="2:45" ht="12.75" hidden="1" customHeight="1">
      <c r="B8" s="1" t="s">
        <v>122</v>
      </c>
      <c r="C8" s="1" t="s">
        <v>228</v>
      </c>
      <c r="D8" s="1" t="s">
        <v>54</v>
      </c>
      <c r="F8" s="2" t="e">
        <f>IF( AND(F$1&gt;='Invoer Parameters'!$B27,F$1&lt;='Invoer Parameters'!$D$21 ),'Invoer Parameters'!$D27*'Invoer Parameters'!$D$19,0)</f>
        <v>#N/A</v>
      </c>
      <c r="G8" s="2" t="e">
        <f>IF( AND(G$1&gt;='Invoer Parameters'!$B27,G$1&lt;='Invoer Parameters'!$D$21 ),'Invoer Parameters'!$D27*'Invoer Parameters'!$D$19,0)</f>
        <v>#N/A</v>
      </c>
      <c r="H8" s="2" t="e">
        <f>IF( AND(H$1&gt;='Invoer Parameters'!$B27,H$1&lt;='Invoer Parameters'!$D$21 ),'Invoer Parameters'!$D27*'Invoer Parameters'!$D$19,0)</f>
        <v>#N/A</v>
      </c>
      <c r="I8" s="2" t="e">
        <f>IF( AND(I$1&gt;='Invoer Parameters'!$B27,I$1&lt;='Invoer Parameters'!$D$21 ),'Invoer Parameters'!$D27*'Invoer Parameters'!$D$19,0)</f>
        <v>#N/A</v>
      </c>
      <c r="J8" s="2" t="e">
        <f>IF( AND(J$1&gt;='Invoer Parameters'!$B27,J$1&lt;='Invoer Parameters'!$D$21 ),'Invoer Parameters'!$D27*'Invoer Parameters'!$D$19,0)</f>
        <v>#N/A</v>
      </c>
      <c r="K8" s="2" t="e">
        <f>IF( AND(K$1&gt;='Invoer Parameters'!$B27,K$1&lt;='Invoer Parameters'!$D$21 ),'Invoer Parameters'!$D27*'Invoer Parameters'!$D$19,0)</f>
        <v>#N/A</v>
      </c>
      <c r="L8" s="2" t="e">
        <f>IF( AND(L$1&gt;='Invoer Parameters'!$B27,L$1&lt;='Invoer Parameters'!$D$21 ),'Invoer Parameters'!$D27*'Invoer Parameters'!$D$19,0)</f>
        <v>#N/A</v>
      </c>
      <c r="M8" s="2" t="e">
        <f>IF( AND(M$1&gt;='Invoer Parameters'!$B27,M$1&lt;='Invoer Parameters'!$D$21 ),'Invoer Parameters'!$D27*'Invoer Parameters'!$D$19,0)</f>
        <v>#N/A</v>
      </c>
      <c r="N8" s="2" t="e">
        <f>IF( AND(N$1&gt;='Invoer Parameters'!$B27,N$1&lt;='Invoer Parameters'!$D$21 ),'Invoer Parameters'!$D27*'Invoer Parameters'!$D$19,0)</f>
        <v>#N/A</v>
      </c>
      <c r="O8" s="2" t="e">
        <f>IF( AND(O$1&gt;='Invoer Parameters'!$B27,O$1&lt;='Invoer Parameters'!$D$21 ),'Invoer Parameters'!$D27*'Invoer Parameters'!$D$19,0)</f>
        <v>#N/A</v>
      </c>
      <c r="P8" s="2" t="e">
        <f>IF( AND(P$1&gt;='Invoer Parameters'!$B27,P$1&lt;='Invoer Parameters'!$D$21 ),'Invoer Parameters'!$D27*'Invoer Parameters'!$D$19,0)</f>
        <v>#N/A</v>
      </c>
      <c r="Q8" s="2" t="e">
        <f>IF( AND(Q$1&gt;='Invoer Parameters'!$B27,Q$1&lt;='Invoer Parameters'!$D$21 ),'Invoer Parameters'!$D27*'Invoer Parameters'!$D$19,0)</f>
        <v>#N/A</v>
      </c>
      <c r="R8" s="2" t="e">
        <f>IF( AND(R$1&gt;='Invoer Parameters'!$B27,R$1&lt;='Invoer Parameters'!$D$21 ),'Invoer Parameters'!$D27*'Invoer Parameters'!$D$19,0)</f>
        <v>#N/A</v>
      </c>
      <c r="S8" s="2" t="e">
        <f>IF( AND(S$1&gt;='Invoer Parameters'!$B27,S$1&lt;='Invoer Parameters'!$D$21 ),'Invoer Parameters'!$D27*'Invoer Parameters'!$D$19,0)</f>
        <v>#N/A</v>
      </c>
      <c r="T8" s="2" t="e">
        <f>IF( AND(T$1&gt;='Invoer Parameters'!$B27,T$1&lt;='Invoer Parameters'!$D$21 ),'Invoer Parameters'!$D27*'Invoer Parameters'!$D$19,0)</f>
        <v>#N/A</v>
      </c>
      <c r="U8" s="2" t="e">
        <f>IF( AND(U$1&gt;='Invoer Parameters'!$B27,U$1&lt;='Invoer Parameters'!$D$21 ),'Invoer Parameters'!$D27*'Invoer Parameters'!$D$19,0)</f>
        <v>#N/A</v>
      </c>
      <c r="V8" s="2" t="e">
        <f>IF( AND(V$1&gt;='Invoer Parameters'!$B27,V$1&lt;='Invoer Parameters'!$D$21 ),'Invoer Parameters'!$D27*'Invoer Parameters'!$D$19,0)</f>
        <v>#N/A</v>
      </c>
      <c r="W8" s="2" t="e">
        <f>IF( AND(W$1&gt;='Invoer Parameters'!$B27,W$1&lt;='Invoer Parameters'!$D$21 ),'Invoer Parameters'!$D27*'Invoer Parameters'!$D$19,0)</f>
        <v>#N/A</v>
      </c>
      <c r="X8" s="2" t="e">
        <f>IF( AND(X$1&gt;='Invoer Parameters'!$B27,X$1&lt;='Invoer Parameters'!$D$21 ),'Invoer Parameters'!$D27*'Invoer Parameters'!$D$19,0)</f>
        <v>#N/A</v>
      </c>
      <c r="Y8" s="2" t="e">
        <f>IF( AND(Y$1&gt;='Invoer Parameters'!$B27,Y$1&lt;='Invoer Parameters'!$D$21 ),'Invoer Parameters'!$D27*'Invoer Parameters'!$D$19,0)</f>
        <v>#N/A</v>
      </c>
      <c r="Z8" s="2" t="e">
        <f>IF( AND(Z$1&gt;='Invoer Parameters'!$B27,Z$1&lt;='Invoer Parameters'!$D$21 ),'Invoer Parameters'!$D27*'Invoer Parameters'!$D$19,0)</f>
        <v>#N/A</v>
      </c>
      <c r="AA8" s="2" t="e">
        <f>IF( AND(AA$1&gt;='Invoer Parameters'!$B27,AA$1&lt;='Invoer Parameters'!$D$21 ),'Invoer Parameters'!$D27*'Invoer Parameters'!$D$19,0)</f>
        <v>#N/A</v>
      </c>
      <c r="AB8" s="2" t="e">
        <f>IF( AND(AB$1&gt;='Invoer Parameters'!$B27,AB$1&lt;='Invoer Parameters'!$D$21 ),'Invoer Parameters'!$D27*'Invoer Parameters'!$D$19,0)</f>
        <v>#N/A</v>
      </c>
      <c r="AC8" s="2" t="e">
        <f>IF( AND(AC$1&gt;='Invoer Parameters'!$B27,AC$1&lt;='Invoer Parameters'!$D$21 ),'Invoer Parameters'!$D27*'Invoer Parameters'!$D$19,0)</f>
        <v>#N/A</v>
      </c>
      <c r="AD8" s="2" t="e">
        <f>IF( AND(AD$1&gt;='Invoer Parameters'!$B27,AD$1&lt;='Invoer Parameters'!$D$21 ),'Invoer Parameters'!$D27*'Invoer Parameters'!$D$19,0)</f>
        <v>#N/A</v>
      </c>
      <c r="AE8" s="2" t="e">
        <f>IF( AND(AE$1&gt;='Invoer Parameters'!$B27,AE$1&lt;='Invoer Parameters'!$D$21 ),'Invoer Parameters'!$D27*'Invoer Parameters'!$D$19,0)</f>
        <v>#N/A</v>
      </c>
      <c r="AF8" s="2" t="e">
        <f>IF( AND(AF$1&gt;='Invoer Parameters'!$B27,AF$1&lt;='Invoer Parameters'!$D$21 ),'Invoer Parameters'!$D27*'Invoer Parameters'!$D$19,0)</f>
        <v>#N/A</v>
      </c>
      <c r="AG8" s="2" t="e">
        <f>IF( AND(AG$1&gt;='Invoer Parameters'!$B27,AG$1&lt;='Invoer Parameters'!$D$21 ),'Invoer Parameters'!$D27*'Invoer Parameters'!$D$19,0)</f>
        <v>#N/A</v>
      </c>
      <c r="AH8" s="2" t="e">
        <f>IF( AND(AH$1&gt;='Invoer Parameters'!$B27,AH$1&lt;='Invoer Parameters'!$D$21 ),'Invoer Parameters'!$D27*'Invoer Parameters'!$D$19,0)</f>
        <v>#N/A</v>
      </c>
      <c r="AI8" s="2" t="e">
        <f>IF( AND(AI$1&gt;='Invoer Parameters'!$B27,AI$1&lt;='Invoer Parameters'!$D$21 ),'Invoer Parameters'!$D27*'Invoer Parameters'!$D$19,0)</f>
        <v>#N/A</v>
      </c>
      <c r="AJ8" s="2" t="e">
        <f>IF( AND(AJ$1&gt;='Invoer Parameters'!$B27,AJ$1&lt;='Invoer Parameters'!$D$21 ),'Invoer Parameters'!$D27*'Invoer Parameters'!$D$19,0)</f>
        <v>#N/A</v>
      </c>
      <c r="AK8" s="2" t="e">
        <f>IF( AND(AK$1&gt;='Invoer Parameters'!$B27,AK$1&lt;='Invoer Parameters'!$D$21 ),'Invoer Parameters'!$D27*'Invoer Parameters'!$D$19,0)</f>
        <v>#N/A</v>
      </c>
      <c r="AL8" s="2" t="e">
        <f>IF( AND(AL$1&gt;='Invoer Parameters'!$B27,AL$1&lt;='Invoer Parameters'!$D$21 ),'Invoer Parameters'!$D27*'Invoer Parameters'!$D$19,0)</f>
        <v>#N/A</v>
      </c>
      <c r="AM8" s="2" t="e">
        <f>IF( AND(AM$1&gt;='Invoer Parameters'!$B27,AM$1&lt;='Invoer Parameters'!$D$21 ),'Invoer Parameters'!$D27*'Invoer Parameters'!$D$19,0)</f>
        <v>#N/A</v>
      </c>
      <c r="AN8" s="2" t="e">
        <f>IF( AND(AN$1&gt;='Invoer Parameters'!$B27,AN$1&lt;='Invoer Parameters'!$D$21 ),'Invoer Parameters'!$D27*'Invoer Parameters'!$D$19,0)</f>
        <v>#N/A</v>
      </c>
      <c r="AO8" s="2" t="e">
        <f>IF( AND(AO$1&gt;='Invoer Parameters'!$B27,AO$1&lt;='Invoer Parameters'!$D$21 ),'Invoer Parameters'!$D27*'Invoer Parameters'!$D$19,0)</f>
        <v>#N/A</v>
      </c>
      <c r="AP8" s="2" t="e">
        <f>IF( AND(AP$1&gt;='Invoer Parameters'!$B27,AP$1&lt;='Invoer Parameters'!$D$21 ),'Invoer Parameters'!$D27*'Invoer Parameters'!$D$19,0)</f>
        <v>#N/A</v>
      </c>
      <c r="AQ8" s="2" t="e">
        <f>IF( AND(AQ$1&gt;='Invoer Parameters'!$B27,AQ$1&lt;='Invoer Parameters'!$D$21 ),'Invoer Parameters'!$D27*'Invoer Parameters'!$D$19,0)</f>
        <v>#N/A</v>
      </c>
      <c r="AR8" s="2" t="e">
        <f>IF( AND(AR$1&gt;='Invoer Parameters'!$B27,AR$1&lt;='Invoer Parameters'!$D$21 ),'Invoer Parameters'!$D27*'Invoer Parameters'!$D$19,0)</f>
        <v>#N/A</v>
      </c>
      <c r="AS8" s="2" t="e">
        <f>IF( AND(AS$1&gt;='Invoer Parameters'!$B27,AS$1&lt;='Invoer Parameters'!$D$21 ),'Invoer Parameters'!$D27*'Invoer Parameters'!$D$19,0)</f>
        <v>#N/A</v>
      </c>
    </row>
    <row r="9" spans="2:45" ht="12.75" hidden="1" customHeight="1">
      <c r="B9" s="1" t="s">
        <v>123</v>
      </c>
      <c r="C9" s="1" t="s">
        <v>229</v>
      </c>
      <c r="D9" s="1" t="s">
        <v>54</v>
      </c>
      <c r="F9" s="2">
        <f>IF( AND(F$1&gt;='Invoer Parameters'!$B28,F$1&lt;='Invoer Parameters'!$D$21 ),'Invoer Parameters'!$D28*'Invoer Parameters'!$D$19,0)</f>
        <v>0</v>
      </c>
      <c r="G9" s="2">
        <f>IF( AND(G$1&gt;='Invoer Parameters'!$B28,G$1&lt;='Invoer Parameters'!$D$21 ),'Invoer Parameters'!$D28*'Invoer Parameters'!$D$19,0)</f>
        <v>0</v>
      </c>
      <c r="H9" s="2">
        <f>IF( AND(H$1&gt;='Invoer Parameters'!$B28,H$1&lt;='Invoer Parameters'!$D$21 ),'Invoer Parameters'!$D28*'Invoer Parameters'!$D$19,0)</f>
        <v>0</v>
      </c>
      <c r="I9" s="2">
        <f>IF( AND(I$1&gt;='Invoer Parameters'!$B28,I$1&lt;='Invoer Parameters'!$D$21 ),'Invoer Parameters'!$D28*'Invoer Parameters'!$D$19,0)</f>
        <v>0</v>
      </c>
      <c r="J9" s="2">
        <f>IF( AND(J$1&gt;='Invoer Parameters'!$B28,J$1&lt;='Invoer Parameters'!$D$21 ),'Invoer Parameters'!$D28*'Invoer Parameters'!$D$19,0)</f>
        <v>0</v>
      </c>
      <c r="K9" s="2">
        <f>IF( AND(K$1&gt;='Invoer Parameters'!$B28,K$1&lt;='Invoer Parameters'!$D$21 ),'Invoer Parameters'!$D28*'Invoer Parameters'!$D$19,0)</f>
        <v>0</v>
      </c>
      <c r="L9" s="2">
        <f>IF( AND(L$1&gt;='Invoer Parameters'!$B28,L$1&lt;='Invoer Parameters'!$D$21 ),'Invoer Parameters'!$D28*'Invoer Parameters'!$D$19,0)</f>
        <v>0</v>
      </c>
      <c r="M9" s="2">
        <f>IF( AND(M$1&gt;='Invoer Parameters'!$B28,M$1&lt;='Invoer Parameters'!$D$21 ),'Invoer Parameters'!$D28*'Invoer Parameters'!$D$19,0)</f>
        <v>0</v>
      </c>
      <c r="N9" s="2">
        <f>IF( AND(N$1&gt;='Invoer Parameters'!$B28,N$1&lt;='Invoer Parameters'!$D$21 ),'Invoer Parameters'!$D28*'Invoer Parameters'!$D$19,0)</f>
        <v>0</v>
      </c>
      <c r="O9" s="2">
        <f>IF( AND(O$1&gt;='Invoer Parameters'!$B28,O$1&lt;='Invoer Parameters'!$D$21 ),'Invoer Parameters'!$D28*'Invoer Parameters'!$D$19,0)</f>
        <v>0</v>
      </c>
      <c r="P9" s="2">
        <f>IF( AND(P$1&gt;='Invoer Parameters'!$B28,P$1&lt;='Invoer Parameters'!$D$21 ),'Invoer Parameters'!$D28*'Invoer Parameters'!$D$19,0)</f>
        <v>0</v>
      </c>
      <c r="Q9" s="2">
        <f>IF( AND(Q$1&gt;='Invoer Parameters'!$B28,Q$1&lt;='Invoer Parameters'!$D$21 ),'Invoer Parameters'!$D28*'Invoer Parameters'!$D$19,0)</f>
        <v>0</v>
      </c>
      <c r="R9" s="2">
        <f>IF( AND(R$1&gt;='Invoer Parameters'!$B28,R$1&lt;='Invoer Parameters'!$D$21 ),'Invoer Parameters'!$D28*'Invoer Parameters'!$D$19,0)</f>
        <v>0</v>
      </c>
      <c r="S9" s="2">
        <f>IF( AND(S$1&gt;='Invoer Parameters'!$B28,S$1&lt;='Invoer Parameters'!$D$21 ),'Invoer Parameters'!$D28*'Invoer Parameters'!$D$19,0)</f>
        <v>0</v>
      </c>
      <c r="T9" s="2">
        <f>IF( AND(T$1&gt;='Invoer Parameters'!$B28,T$1&lt;='Invoer Parameters'!$D$21 ),'Invoer Parameters'!$D28*'Invoer Parameters'!$D$19,0)</f>
        <v>0</v>
      </c>
      <c r="U9" s="2">
        <f>IF( AND(U$1&gt;='Invoer Parameters'!$B28,U$1&lt;='Invoer Parameters'!$D$21 ),'Invoer Parameters'!$D28*'Invoer Parameters'!$D$19,0)</f>
        <v>0</v>
      </c>
      <c r="V9" s="2">
        <f>IF( AND(V$1&gt;='Invoer Parameters'!$B28,V$1&lt;='Invoer Parameters'!$D$21 ),'Invoer Parameters'!$D28*'Invoer Parameters'!$D$19,0)</f>
        <v>0</v>
      </c>
      <c r="W9" s="2">
        <f>IF( AND(W$1&gt;='Invoer Parameters'!$B28,W$1&lt;='Invoer Parameters'!$D$21 ),'Invoer Parameters'!$D28*'Invoer Parameters'!$D$19,0)</f>
        <v>0</v>
      </c>
      <c r="X9" s="2">
        <f>IF( AND(X$1&gt;='Invoer Parameters'!$B28,X$1&lt;='Invoer Parameters'!$D$21 ),'Invoer Parameters'!$D28*'Invoer Parameters'!$D$19,0)</f>
        <v>0</v>
      </c>
      <c r="Y9" s="2">
        <f>IF( AND(Y$1&gt;='Invoer Parameters'!$B28,Y$1&lt;='Invoer Parameters'!$D$21 ),'Invoer Parameters'!$D28*'Invoer Parameters'!$D$19,0)</f>
        <v>0</v>
      </c>
      <c r="Z9" s="2">
        <f>IF( AND(Z$1&gt;='Invoer Parameters'!$B28,Z$1&lt;='Invoer Parameters'!$D$21 ),'Invoer Parameters'!$D28*'Invoer Parameters'!$D$19,0)</f>
        <v>0</v>
      </c>
      <c r="AA9" s="2">
        <f>IF( AND(AA$1&gt;='Invoer Parameters'!$B28,AA$1&lt;='Invoer Parameters'!$D$21 ),'Invoer Parameters'!$D28*'Invoer Parameters'!$D$19,0)</f>
        <v>0</v>
      </c>
      <c r="AB9" s="2">
        <f>IF( AND(AB$1&gt;='Invoer Parameters'!$B28,AB$1&lt;='Invoer Parameters'!$D$21 ),'Invoer Parameters'!$D28*'Invoer Parameters'!$D$19,0)</f>
        <v>0</v>
      </c>
      <c r="AC9" s="2">
        <f>IF( AND(AC$1&gt;='Invoer Parameters'!$B28,AC$1&lt;='Invoer Parameters'!$D$21 ),'Invoer Parameters'!$D28*'Invoer Parameters'!$D$19,0)</f>
        <v>0</v>
      </c>
      <c r="AD9" s="2">
        <f>IF( AND(AD$1&gt;='Invoer Parameters'!$B28,AD$1&lt;='Invoer Parameters'!$D$21 ),'Invoer Parameters'!$D28*'Invoer Parameters'!$D$19,0)</f>
        <v>0</v>
      </c>
      <c r="AE9" s="2">
        <f>IF( AND(AE$1&gt;='Invoer Parameters'!$B28,AE$1&lt;='Invoer Parameters'!$D$21 ),'Invoer Parameters'!$D28*'Invoer Parameters'!$D$19,0)</f>
        <v>0</v>
      </c>
      <c r="AF9" s="2">
        <f>IF( AND(AF$1&gt;='Invoer Parameters'!$B28,AF$1&lt;='Invoer Parameters'!$D$21 ),'Invoer Parameters'!$D28*'Invoer Parameters'!$D$19,0)</f>
        <v>0</v>
      </c>
      <c r="AG9" s="2">
        <f>IF( AND(AG$1&gt;='Invoer Parameters'!$B28,AG$1&lt;='Invoer Parameters'!$D$21 ),'Invoer Parameters'!$D28*'Invoer Parameters'!$D$19,0)</f>
        <v>0</v>
      </c>
      <c r="AH9" s="2">
        <f>IF( AND(AH$1&gt;='Invoer Parameters'!$B28,AH$1&lt;='Invoer Parameters'!$D$21 ),'Invoer Parameters'!$D28*'Invoer Parameters'!$D$19,0)</f>
        <v>0</v>
      </c>
      <c r="AI9" s="2">
        <f>IF( AND(AI$1&gt;='Invoer Parameters'!$B28,AI$1&lt;='Invoer Parameters'!$D$21 ),'Invoer Parameters'!$D28*'Invoer Parameters'!$D$19,0)</f>
        <v>0</v>
      </c>
      <c r="AJ9" s="2">
        <f>IF( AND(AJ$1&gt;='Invoer Parameters'!$B28,AJ$1&lt;='Invoer Parameters'!$D$21 ),'Invoer Parameters'!$D28*'Invoer Parameters'!$D$19,0)</f>
        <v>0</v>
      </c>
      <c r="AK9" s="2">
        <f>IF( AND(AK$1&gt;='Invoer Parameters'!$B28,AK$1&lt;='Invoer Parameters'!$D$21 ),'Invoer Parameters'!$D28*'Invoer Parameters'!$D$19,0)</f>
        <v>0</v>
      </c>
      <c r="AL9" s="2">
        <f>IF( AND(AL$1&gt;='Invoer Parameters'!$B28,AL$1&lt;='Invoer Parameters'!$D$21 ),'Invoer Parameters'!$D28*'Invoer Parameters'!$D$19,0)</f>
        <v>0</v>
      </c>
      <c r="AM9" s="2">
        <f>IF( AND(AM$1&gt;='Invoer Parameters'!$B28,AM$1&lt;='Invoer Parameters'!$D$21 ),'Invoer Parameters'!$D28*'Invoer Parameters'!$D$19,0)</f>
        <v>0</v>
      </c>
      <c r="AN9" s="2">
        <f>IF( AND(AN$1&gt;='Invoer Parameters'!$B28,AN$1&lt;='Invoer Parameters'!$D$21 ),'Invoer Parameters'!$D28*'Invoer Parameters'!$D$19,0)</f>
        <v>0</v>
      </c>
      <c r="AO9" s="2">
        <f>IF( AND(AO$1&gt;='Invoer Parameters'!$B28,AO$1&lt;='Invoer Parameters'!$D$21 ),'Invoer Parameters'!$D28*'Invoer Parameters'!$D$19,0)</f>
        <v>0</v>
      </c>
      <c r="AP9" s="2">
        <f>IF( AND(AP$1&gt;='Invoer Parameters'!$B28,AP$1&lt;='Invoer Parameters'!$D$21 ),'Invoer Parameters'!$D28*'Invoer Parameters'!$D$19,0)</f>
        <v>0</v>
      </c>
      <c r="AQ9" s="2">
        <f>IF( AND(AQ$1&gt;='Invoer Parameters'!$B28,AQ$1&lt;='Invoer Parameters'!$D$21 ),'Invoer Parameters'!$D28*'Invoer Parameters'!$D$19,0)</f>
        <v>0</v>
      </c>
      <c r="AR9" s="2">
        <f>IF( AND(AR$1&gt;='Invoer Parameters'!$B28,AR$1&lt;='Invoer Parameters'!$D$21 ),'Invoer Parameters'!$D28*'Invoer Parameters'!$D$19,0)</f>
        <v>0</v>
      </c>
      <c r="AS9" s="2">
        <f>IF( AND(AS$1&gt;='Invoer Parameters'!$B28,AS$1&lt;='Invoer Parameters'!$D$21 ),'Invoer Parameters'!$D28*'Invoer Parameters'!$D$19,0)</f>
        <v>0</v>
      </c>
    </row>
    <row r="10" spans="2:45">
      <c r="B10" s="1" t="s">
        <v>230</v>
      </c>
      <c r="C10" s="1" t="s">
        <v>231</v>
      </c>
      <c r="D10" s="1" t="s">
        <v>54</v>
      </c>
      <c r="E10" s="2">
        <f>SUM(F10:AS10)</f>
        <v>0</v>
      </c>
      <c r="F10" s="2">
        <f>SUM(F6:F7)</f>
        <v>0</v>
      </c>
      <c r="G10" s="2">
        <f t="shared" ref="G10:AO10" si="10">SUM(G6:G7)</f>
        <v>0</v>
      </c>
      <c r="H10" s="2">
        <f t="shared" si="10"/>
        <v>0</v>
      </c>
      <c r="I10" s="2">
        <f t="shared" si="10"/>
        <v>0</v>
      </c>
      <c r="J10" s="2">
        <f t="shared" si="10"/>
        <v>0</v>
      </c>
      <c r="K10" s="2">
        <f t="shared" si="10"/>
        <v>0</v>
      </c>
      <c r="L10" s="2">
        <f t="shared" si="10"/>
        <v>0</v>
      </c>
      <c r="M10" s="2">
        <f t="shared" si="10"/>
        <v>0</v>
      </c>
      <c r="N10" s="2">
        <f t="shared" si="10"/>
        <v>0</v>
      </c>
      <c r="O10" s="2">
        <f t="shared" si="10"/>
        <v>0</v>
      </c>
      <c r="P10" s="2">
        <f t="shared" si="10"/>
        <v>0</v>
      </c>
      <c r="Q10" s="2">
        <f t="shared" si="10"/>
        <v>0</v>
      </c>
      <c r="R10" s="2">
        <f t="shared" si="10"/>
        <v>0</v>
      </c>
      <c r="S10" s="2">
        <f t="shared" si="10"/>
        <v>0</v>
      </c>
      <c r="T10" s="2">
        <f t="shared" si="10"/>
        <v>0</v>
      </c>
      <c r="U10" s="2">
        <f t="shared" si="10"/>
        <v>0</v>
      </c>
      <c r="V10" s="2">
        <f t="shared" si="10"/>
        <v>0</v>
      </c>
      <c r="W10" s="2">
        <f t="shared" si="10"/>
        <v>0</v>
      </c>
      <c r="X10" s="2">
        <f t="shared" si="10"/>
        <v>0</v>
      </c>
      <c r="Y10" s="2">
        <f t="shared" si="10"/>
        <v>0</v>
      </c>
      <c r="Z10" s="2">
        <f t="shared" si="10"/>
        <v>0</v>
      </c>
      <c r="AA10" s="2">
        <f t="shared" si="10"/>
        <v>0</v>
      </c>
      <c r="AB10" s="2">
        <f t="shared" si="10"/>
        <v>0</v>
      </c>
      <c r="AC10" s="2">
        <f t="shared" si="10"/>
        <v>0</v>
      </c>
      <c r="AD10" s="2">
        <f t="shared" si="10"/>
        <v>0</v>
      </c>
      <c r="AE10" s="2">
        <f t="shared" si="10"/>
        <v>0</v>
      </c>
      <c r="AF10" s="2">
        <f t="shared" si="10"/>
        <v>0</v>
      </c>
      <c r="AG10" s="2">
        <f t="shared" si="10"/>
        <v>0</v>
      </c>
      <c r="AH10" s="2">
        <f t="shared" si="10"/>
        <v>0</v>
      </c>
      <c r="AI10" s="2">
        <f t="shared" si="10"/>
        <v>0</v>
      </c>
      <c r="AJ10" s="2">
        <f t="shared" si="10"/>
        <v>0</v>
      </c>
      <c r="AK10" s="2">
        <f t="shared" si="10"/>
        <v>0</v>
      </c>
      <c r="AL10" s="2">
        <f t="shared" si="10"/>
        <v>0</v>
      </c>
      <c r="AM10" s="2">
        <f t="shared" si="10"/>
        <v>0</v>
      </c>
      <c r="AN10" s="2">
        <f t="shared" si="10"/>
        <v>0</v>
      </c>
      <c r="AO10" s="2">
        <f t="shared" si="10"/>
        <v>0</v>
      </c>
      <c r="AP10" s="2">
        <f t="shared" ref="AP10:AR10" si="11">SUM(AP6:AP7)</f>
        <v>0</v>
      </c>
      <c r="AQ10" s="2">
        <f t="shared" si="11"/>
        <v>0</v>
      </c>
      <c r="AR10" s="2">
        <f t="shared" si="11"/>
        <v>0</v>
      </c>
      <c r="AS10" s="2">
        <f t="shared" ref="AS10" si="12">SUM(AS6:AS7)</f>
        <v>0</v>
      </c>
    </row>
    <row r="11" spans="2:4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2:45" ht="12.75" hidden="1" customHeight="1">
      <c r="B12" s="298" t="s">
        <v>232</v>
      </c>
      <c r="C12" s="53" t="s">
        <v>233</v>
      </c>
      <c r="E12" s="2"/>
      <c r="F12" s="19">
        <f>'MP en GVO'!F3</f>
        <v>2026</v>
      </c>
      <c r="G12" s="19">
        <f>'MP en GVO'!G3</f>
        <v>2027</v>
      </c>
      <c r="H12" s="19">
        <f>'MP en GVO'!H3</f>
        <v>2028</v>
      </c>
      <c r="I12" s="19">
        <f>'MP en GVO'!I3</f>
        <v>2029</v>
      </c>
      <c r="J12" s="19">
        <f>'MP en GVO'!J3</f>
        <v>2030</v>
      </c>
      <c r="K12" s="19">
        <f>'MP en GVO'!K3</f>
        <v>2031</v>
      </c>
      <c r="L12" s="19">
        <f>'MP en GVO'!L3</f>
        <v>2032</v>
      </c>
      <c r="M12" s="19">
        <f>'MP en GVO'!M3</f>
        <v>2033</v>
      </c>
      <c r="N12" s="19">
        <f>'MP en GVO'!N3</f>
        <v>2034</v>
      </c>
      <c r="O12" s="19">
        <f>'MP en GVO'!O3</f>
        <v>2035</v>
      </c>
      <c r="P12" s="19">
        <f>'MP en GVO'!P3</f>
        <v>2036</v>
      </c>
      <c r="Q12" s="19">
        <f>'MP en GVO'!Q3</f>
        <v>2037</v>
      </c>
      <c r="R12" s="19">
        <f>'MP en GVO'!R3</f>
        <v>2038</v>
      </c>
      <c r="S12" s="19">
        <f>'MP en GVO'!S3</f>
        <v>2039</v>
      </c>
      <c r="T12" s="19">
        <f>'MP en GVO'!T3</f>
        <v>2040</v>
      </c>
      <c r="U12" s="19">
        <f>'MP en GVO'!U3</f>
        <v>2041</v>
      </c>
      <c r="V12" s="19">
        <f>'MP en GVO'!V3</f>
        <v>2042</v>
      </c>
      <c r="W12" s="19">
        <f>'MP en GVO'!W3</f>
        <v>2043</v>
      </c>
      <c r="X12" s="19">
        <f>'MP en GVO'!X3</f>
        <v>2044</v>
      </c>
      <c r="Y12" s="19">
        <f>'MP en GVO'!Y3</f>
        <v>2045</v>
      </c>
      <c r="Z12" s="19">
        <f>'MP en GVO'!Z3</f>
        <v>2046</v>
      </c>
      <c r="AA12" s="19">
        <f>'MP en GVO'!AA3</f>
        <v>2047</v>
      </c>
      <c r="AB12" s="19">
        <f>'MP en GVO'!AB3</f>
        <v>2048</v>
      </c>
      <c r="AC12" s="19">
        <f>'MP en GVO'!AC3</f>
        <v>2049</v>
      </c>
      <c r="AD12" s="19">
        <f>'MP en GVO'!AD3</f>
        <v>2050</v>
      </c>
      <c r="AE12" s="19">
        <f>'MP en GVO'!AE3</f>
        <v>2051</v>
      </c>
      <c r="AF12" s="19">
        <f>'MP en GVO'!AF3</f>
        <v>2052</v>
      </c>
      <c r="AG12" s="19">
        <f>'MP en GVO'!AG3</f>
        <v>2053</v>
      </c>
      <c r="AH12" s="19">
        <f>'MP en GVO'!AH3</f>
        <v>2054</v>
      </c>
      <c r="AI12" s="19">
        <f>'MP en GVO'!AI3</f>
        <v>2055</v>
      </c>
      <c r="AJ12" s="19">
        <f>'MP en GVO'!AJ3</f>
        <v>2056</v>
      </c>
      <c r="AK12" s="19">
        <f>'MP en GVO'!AK3</f>
        <v>2057</v>
      </c>
      <c r="AL12" s="19">
        <f>'MP en GVO'!AL3</f>
        <v>2058</v>
      </c>
      <c r="AM12" s="19">
        <f>'MP en GVO'!AM3</f>
        <v>2059</v>
      </c>
      <c r="AN12" s="19">
        <f>'MP en GVO'!AN3</f>
        <v>2060</v>
      </c>
      <c r="AO12" s="19">
        <f>'MP en GVO'!AO3</f>
        <v>2061</v>
      </c>
      <c r="AP12" s="19">
        <f>'MP en GVO'!AP3</f>
        <v>2062</v>
      </c>
      <c r="AQ12" s="19">
        <f>'MP en GVO'!AQ3</f>
        <v>2063</v>
      </c>
      <c r="AR12" s="19">
        <f>'MP en GVO'!AR3</f>
        <v>2064</v>
      </c>
      <c r="AS12" s="19">
        <f>'MP en GVO'!AS3</f>
        <v>2065</v>
      </c>
    </row>
    <row r="13" spans="2:45" ht="12.75" hidden="1" customHeight="1">
      <c r="B13" s="298"/>
      <c r="C13" s="53" t="s">
        <v>234</v>
      </c>
      <c r="F13" s="19">
        <f>F12-F1</f>
        <v>2026</v>
      </c>
    </row>
    <row r="14" spans="2:45" ht="12.75" hidden="1" customHeight="1">
      <c r="B14" s="298"/>
      <c r="C14" s="53" t="s">
        <v>235</v>
      </c>
      <c r="F14" s="19" t="e">
        <f t="shared" ref="F14:AN14" ca="1" si="13">OFFSET(F12,0,-$F$13,1,1)</f>
        <v>#REF!</v>
      </c>
      <c r="G14" s="19" t="e">
        <f t="shared" ca="1" si="13"/>
        <v>#REF!</v>
      </c>
      <c r="H14" s="19" t="e">
        <f t="shared" ca="1" si="13"/>
        <v>#REF!</v>
      </c>
      <c r="I14" s="19" t="e">
        <f t="shared" ca="1" si="13"/>
        <v>#REF!</v>
      </c>
      <c r="J14" s="19" t="e">
        <f t="shared" ca="1" si="13"/>
        <v>#REF!</v>
      </c>
      <c r="K14" s="19" t="e">
        <f t="shared" ca="1" si="13"/>
        <v>#REF!</v>
      </c>
      <c r="L14" s="19" t="e">
        <f t="shared" ca="1" si="13"/>
        <v>#REF!</v>
      </c>
      <c r="M14" s="19" t="e">
        <f t="shared" ca="1" si="13"/>
        <v>#REF!</v>
      </c>
      <c r="N14" s="19" t="e">
        <f t="shared" ca="1" si="13"/>
        <v>#REF!</v>
      </c>
      <c r="O14" s="19" t="e">
        <f t="shared" ca="1" si="13"/>
        <v>#REF!</v>
      </c>
      <c r="P14" s="19" t="e">
        <f t="shared" ca="1" si="13"/>
        <v>#REF!</v>
      </c>
      <c r="Q14" s="19" t="e">
        <f t="shared" ca="1" si="13"/>
        <v>#REF!</v>
      </c>
      <c r="R14" s="19" t="e">
        <f t="shared" ca="1" si="13"/>
        <v>#REF!</v>
      </c>
      <c r="S14" s="19" t="e">
        <f t="shared" ca="1" si="13"/>
        <v>#REF!</v>
      </c>
      <c r="T14" s="19" t="e">
        <f t="shared" ca="1" si="13"/>
        <v>#REF!</v>
      </c>
      <c r="U14" s="19" t="e">
        <f t="shared" ca="1" si="13"/>
        <v>#REF!</v>
      </c>
      <c r="V14" s="19" t="e">
        <f t="shared" ca="1" si="13"/>
        <v>#REF!</v>
      </c>
      <c r="W14" s="19" t="e">
        <f t="shared" ca="1" si="13"/>
        <v>#REF!</v>
      </c>
      <c r="X14" s="19" t="e">
        <f t="shared" ca="1" si="13"/>
        <v>#REF!</v>
      </c>
      <c r="Y14" s="19" t="e">
        <f t="shared" ca="1" si="13"/>
        <v>#REF!</v>
      </c>
      <c r="Z14" s="19" t="e">
        <f t="shared" ca="1" si="13"/>
        <v>#REF!</v>
      </c>
      <c r="AA14" s="19" t="e">
        <f t="shared" ca="1" si="13"/>
        <v>#REF!</v>
      </c>
      <c r="AB14" s="19" t="e">
        <f t="shared" ca="1" si="13"/>
        <v>#REF!</v>
      </c>
      <c r="AC14" s="19" t="e">
        <f t="shared" ca="1" si="13"/>
        <v>#REF!</v>
      </c>
      <c r="AD14" s="19" t="e">
        <f t="shared" ca="1" si="13"/>
        <v>#REF!</v>
      </c>
      <c r="AE14" s="19" t="e">
        <f t="shared" ca="1" si="13"/>
        <v>#REF!</v>
      </c>
      <c r="AF14" s="19" t="e">
        <f t="shared" ca="1" si="13"/>
        <v>#REF!</v>
      </c>
      <c r="AG14" s="19" t="e">
        <f t="shared" ca="1" si="13"/>
        <v>#REF!</v>
      </c>
      <c r="AH14" s="19" t="e">
        <f t="shared" ca="1" si="13"/>
        <v>#REF!</v>
      </c>
      <c r="AI14" s="19" t="e">
        <f t="shared" ca="1" si="13"/>
        <v>#REF!</v>
      </c>
      <c r="AJ14" s="19" t="e">
        <f t="shared" ca="1" si="13"/>
        <v>#REF!</v>
      </c>
      <c r="AK14" s="19" t="e">
        <f t="shared" ca="1" si="13"/>
        <v>#REF!</v>
      </c>
      <c r="AL14" s="19" t="e">
        <f t="shared" ca="1" si="13"/>
        <v>#REF!</v>
      </c>
      <c r="AM14" s="19" t="e">
        <f t="shared" ca="1" si="13"/>
        <v>#REF!</v>
      </c>
      <c r="AN14" s="19" t="e">
        <f t="shared" ca="1" si="13"/>
        <v>#REF!</v>
      </c>
      <c r="AO14" s="19" t="e">
        <f t="shared" ref="AO14" ca="1" si="14">OFFSET(AO12,0,-$F$13,1,1)</f>
        <v>#REF!</v>
      </c>
      <c r="AP14" s="19" t="e">
        <f t="shared" ref="AP14:AR14" ca="1" si="15">OFFSET(AP12,0,-$F$13,1,1)</f>
        <v>#REF!</v>
      </c>
      <c r="AQ14" s="19" t="e">
        <f t="shared" ca="1" si="15"/>
        <v>#REF!</v>
      </c>
      <c r="AR14" s="19" t="e">
        <f t="shared" ca="1" si="15"/>
        <v>#REF!</v>
      </c>
      <c r="AS14" s="19" t="e">
        <f t="shared" ref="AS14" ca="1" si="16">OFFSET(AS12,0,-$F$13,1,1)</f>
        <v>#REF!</v>
      </c>
    </row>
    <row r="15" spans="2:45" ht="12.75" hidden="1" customHeight="1">
      <c r="B15" s="298"/>
      <c r="C15" s="53" t="s">
        <v>236</v>
      </c>
      <c r="F15" s="21" t="e">
        <f ca="1">OFFSET('MP en GVO'!F$7,0,-$F$13,1,1)</f>
        <v>#REF!</v>
      </c>
      <c r="G15" s="21" t="e">
        <f ca="1">OFFSET('MP en GVO'!G$7,0,-$F$13,1,1)</f>
        <v>#REF!</v>
      </c>
      <c r="H15" s="21" t="e">
        <f ca="1">OFFSET('MP en GVO'!H$7,0,-$F$13,1,1)</f>
        <v>#REF!</v>
      </c>
      <c r="I15" s="21" t="e">
        <f ca="1">OFFSET('MP en GVO'!I$7,0,-$F$13,1,1)</f>
        <v>#REF!</v>
      </c>
      <c r="J15" s="21" t="e">
        <f ca="1">OFFSET('MP en GVO'!J$7,0,-$F$13,1,1)</f>
        <v>#REF!</v>
      </c>
      <c r="K15" s="21" t="e">
        <f ca="1">OFFSET('MP en GVO'!K$7,0,-$F$13,1,1)</f>
        <v>#REF!</v>
      </c>
      <c r="L15" s="21" t="e">
        <f ca="1">OFFSET('MP en GVO'!L$7,0,-$F$13,1,1)</f>
        <v>#REF!</v>
      </c>
      <c r="M15" s="21" t="e">
        <f ca="1">OFFSET('MP en GVO'!M$7,0,-$F$13,1,1)</f>
        <v>#REF!</v>
      </c>
      <c r="N15" s="21" t="e">
        <f ca="1">OFFSET('MP en GVO'!N$7,0,-$F$13,1,1)</f>
        <v>#REF!</v>
      </c>
      <c r="O15" s="21" t="e">
        <f ca="1">OFFSET('MP en GVO'!O$7,0,-$F$13,1,1)</f>
        <v>#REF!</v>
      </c>
      <c r="P15" s="21" t="e">
        <f ca="1">OFFSET('MP en GVO'!P$7,0,-$F$13,1,1)</f>
        <v>#REF!</v>
      </c>
      <c r="Q15" s="21" t="e">
        <f ca="1">OFFSET('MP en GVO'!Q$7,0,-$F$13,1,1)</f>
        <v>#REF!</v>
      </c>
      <c r="R15" s="21" t="e">
        <f ca="1">OFFSET('MP en GVO'!R$7,0,-$F$13,1,1)</f>
        <v>#REF!</v>
      </c>
      <c r="S15" s="21" t="e">
        <f ca="1">OFFSET('MP en GVO'!S$7,0,-$F$13,1,1)</f>
        <v>#REF!</v>
      </c>
      <c r="T15" s="21" t="e">
        <f ca="1">OFFSET('MP en GVO'!T$7,0,-$F$13,1,1)</f>
        <v>#REF!</v>
      </c>
      <c r="U15" s="21" t="e">
        <f ca="1">OFFSET('MP en GVO'!U$7,0,-$F$13,1,1)</f>
        <v>#REF!</v>
      </c>
      <c r="V15" s="21" t="e">
        <f ca="1">OFFSET('MP en GVO'!V$7,0,-$F$13,1,1)</f>
        <v>#REF!</v>
      </c>
      <c r="W15" s="21" t="e">
        <f ca="1">OFFSET('MP en GVO'!W$7,0,-$F$13,1,1)</f>
        <v>#REF!</v>
      </c>
      <c r="X15" s="21" t="e">
        <f ca="1">OFFSET('MP en GVO'!X$7,0,-$F$13,1,1)</f>
        <v>#REF!</v>
      </c>
      <c r="Y15" s="21" t="e">
        <f ca="1">OFFSET('MP en GVO'!Y$7,0,-$F$13,1,1)</f>
        <v>#REF!</v>
      </c>
      <c r="Z15" s="21" t="e">
        <f ca="1">OFFSET('MP en GVO'!Z$7,0,-$F$13,1,1)</f>
        <v>#REF!</v>
      </c>
      <c r="AA15" s="21" t="e">
        <f ca="1">OFFSET('MP en GVO'!AA$7,0,-$F$13,1,1)</f>
        <v>#REF!</v>
      </c>
      <c r="AB15" s="21" t="e">
        <f ca="1">OFFSET('MP en GVO'!AB$7,0,-$F$13,1,1)</f>
        <v>#REF!</v>
      </c>
      <c r="AC15" s="21" t="e">
        <f ca="1">OFFSET('MP en GVO'!AC$7,0,-$F$13,1,1)</f>
        <v>#REF!</v>
      </c>
      <c r="AD15" s="21" t="e">
        <f ca="1">OFFSET('MP en GVO'!AD$7,0,-$F$13,1,1)</f>
        <v>#REF!</v>
      </c>
      <c r="AE15" s="21" t="e">
        <f ca="1">OFFSET('MP en GVO'!AE$7,0,-$F$13,1,1)</f>
        <v>#REF!</v>
      </c>
      <c r="AF15" s="21" t="e">
        <f ca="1">OFFSET('MP en GVO'!AF$7,0,-$F$13,1,1)</f>
        <v>#REF!</v>
      </c>
      <c r="AG15" s="21" t="e">
        <f ca="1">OFFSET('MP en GVO'!AG$7,0,-$F$13,1,1)</f>
        <v>#REF!</v>
      </c>
      <c r="AH15" s="21" t="e">
        <f ca="1">OFFSET('MP en GVO'!AH$7,0,-$F$13,1,1)</f>
        <v>#REF!</v>
      </c>
      <c r="AI15" s="21" t="e">
        <f ca="1">OFFSET('MP en GVO'!AI$7,0,-$F$13,1,1)</f>
        <v>#REF!</v>
      </c>
      <c r="AJ15" s="21" t="e">
        <f ca="1">OFFSET('MP en GVO'!AJ$7,0,-$F$13,1,1)</f>
        <v>#REF!</v>
      </c>
      <c r="AK15" s="21" t="e">
        <f ca="1">OFFSET('MP en GVO'!AK$7,0,-$F$13,1,1)</f>
        <v>#REF!</v>
      </c>
      <c r="AL15" s="21" t="e">
        <f ca="1">OFFSET('MP en GVO'!AL$7,0,-$F$13,1,1)</f>
        <v>#REF!</v>
      </c>
      <c r="AM15" s="21" t="e">
        <f ca="1">OFFSET('MP en GVO'!AM$7,0,-$F$13,1,1)</f>
        <v>#REF!</v>
      </c>
      <c r="AN15" s="21" t="e">
        <f ca="1">OFFSET('MP en GVO'!AN$7,0,-$F$13,1,1)</f>
        <v>#REF!</v>
      </c>
      <c r="AO15" s="21" t="e">
        <f ca="1">OFFSET('MP en GVO'!AO$7,0,-$F$13,1,1)</f>
        <v>#REF!</v>
      </c>
      <c r="AP15" s="21" t="e">
        <f ca="1">OFFSET('MP en GVO'!AP$7,0,-$F$13,1,1)</f>
        <v>#REF!</v>
      </c>
      <c r="AQ15" s="21" t="e">
        <f ca="1">OFFSET('MP en GVO'!AQ$7,0,-$F$13,1,1)</f>
        <v>#REF!</v>
      </c>
      <c r="AR15" s="21" t="e">
        <f ca="1">OFFSET('MP en GVO'!AR$7,0,-$F$13,1,1)</f>
        <v>#REF!</v>
      </c>
      <c r="AS15" s="21" t="e">
        <f ca="1">OFFSET('MP en GVO'!AS$7,0,-$F$13,1,1)</f>
        <v>#REF!</v>
      </c>
    </row>
    <row r="16" spans="2:45" ht="12.75" hidden="1" customHeight="1">
      <c r="B16" s="298"/>
      <c r="C16" s="53" t="s">
        <v>237</v>
      </c>
      <c r="F16" s="21" t="e">
        <f ca="1">OFFSET('MP en GVO'!F$10,0,-$F$13,1,1)</f>
        <v>#REF!</v>
      </c>
      <c r="G16" s="21" t="e">
        <f ca="1">OFFSET('MP en GVO'!G$10,0,-$F$13,1,1)</f>
        <v>#REF!</v>
      </c>
      <c r="H16" s="21" t="e">
        <f ca="1">OFFSET('MP en GVO'!H$10,0,-$F$13,1,1)</f>
        <v>#REF!</v>
      </c>
      <c r="I16" s="21" t="e">
        <f ca="1">OFFSET('MP en GVO'!I$10,0,-$F$13,1,1)</f>
        <v>#REF!</v>
      </c>
      <c r="J16" s="21" t="e">
        <f ca="1">OFFSET('MP en GVO'!J$10,0,-$F$13,1,1)</f>
        <v>#REF!</v>
      </c>
      <c r="K16" s="21" t="e">
        <f ca="1">OFFSET('MP en GVO'!K$10,0,-$F$13,1,1)</f>
        <v>#REF!</v>
      </c>
      <c r="L16" s="21" t="e">
        <f ca="1">OFFSET('MP en GVO'!L$10,0,-$F$13,1,1)</f>
        <v>#REF!</v>
      </c>
      <c r="M16" s="21" t="e">
        <f ca="1">OFFSET('MP en GVO'!M$10,0,-$F$13,1,1)</f>
        <v>#REF!</v>
      </c>
      <c r="N16" s="21" t="e">
        <f ca="1">OFFSET('MP en GVO'!N$10,0,-$F$13,1,1)</f>
        <v>#REF!</v>
      </c>
      <c r="O16" s="21" t="e">
        <f ca="1">OFFSET('MP en GVO'!O$10,0,-$F$13,1,1)</f>
        <v>#REF!</v>
      </c>
      <c r="P16" s="21" t="e">
        <f ca="1">OFFSET('MP en GVO'!P$10,0,-$F$13,1,1)</f>
        <v>#REF!</v>
      </c>
      <c r="Q16" s="21" t="e">
        <f ca="1">OFFSET('MP en GVO'!Q$10,0,-$F$13,1,1)</f>
        <v>#REF!</v>
      </c>
      <c r="R16" s="21" t="e">
        <f ca="1">OFFSET('MP en GVO'!R$10,0,-$F$13,1,1)</f>
        <v>#REF!</v>
      </c>
      <c r="S16" s="21" t="e">
        <f ca="1">OFFSET('MP en GVO'!S$10,0,-$F$13,1,1)</f>
        <v>#REF!</v>
      </c>
      <c r="T16" s="21" t="e">
        <f ca="1">OFFSET('MP en GVO'!T$10,0,-$F$13,1,1)</f>
        <v>#REF!</v>
      </c>
      <c r="U16" s="21" t="e">
        <f ca="1">OFFSET('MP en GVO'!U$10,0,-$F$13,1,1)</f>
        <v>#REF!</v>
      </c>
      <c r="V16" s="21" t="e">
        <f ca="1">OFFSET('MP en GVO'!V$10,0,-$F$13,1,1)</f>
        <v>#REF!</v>
      </c>
      <c r="W16" s="21" t="e">
        <f ca="1">OFFSET('MP en GVO'!W$10,0,-$F$13,1,1)</f>
        <v>#REF!</v>
      </c>
      <c r="X16" s="21" t="e">
        <f ca="1">OFFSET('MP en GVO'!X$10,0,-$F$13,1,1)</f>
        <v>#REF!</v>
      </c>
      <c r="Y16" s="21" t="e">
        <f ca="1">OFFSET('MP en GVO'!Y$10,0,-$F$13,1,1)</f>
        <v>#REF!</v>
      </c>
      <c r="Z16" s="21" t="e">
        <f ca="1">OFFSET('MP en GVO'!Z$10,0,-$F$13,1,1)</f>
        <v>#REF!</v>
      </c>
      <c r="AA16" s="21" t="e">
        <f ca="1">OFFSET('MP en GVO'!AA$10,0,-$F$13,1,1)</f>
        <v>#REF!</v>
      </c>
      <c r="AB16" s="21" t="e">
        <f ca="1">OFFSET('MP en GVO'!AB$10,0,-$F$13,1,1)</f>
        <v>#REF!</v>
      </c>
      <c r="AC16" s="21" t="e">
        <f ca="1">OFFSET('MP en GVO'!AC$10,0,-$F$13,1,1)</f>
        <v>#REF!</v>
      </c>
      <c r="AD16" s="21" t="e">
        <f ca="1">OFFSET('MP en GVO'!AD$10,0,-$F$13,1,1)</f>
        <v>#REF!</v>
      </c>
      <c r="AE16" s="21" t="e">
        <f ca="1">OFFSET('MP en GVO'!AE$10,0,-$F$13,1,1)</f>
        <v>#REF!</v>
      </c>
      <c r="AF16" s="21" t="e">
        <f ca="1">OFFSET('MP en GVO'!AF$10,0,-$F$13,1,1)</f>
        <v>#REF!</v>
      </c>
      <c r="AG16" s="21" t="e">
        <f ca="1">OFFSET('MP en GVO'!AG$10,0,-$F$13,1,1)</f>
        <v>#REF!</v>
      </c>
      <c r="AH16" s="21" t="e">
        <f ca="1">OFFSET('MP en GVO'!AH$10,0,-$F$13,1,1)</f>
        <v>#REF!</v>
      </c>
      <c r="AI16" s="21" t="e">
        <f ca="1">OFFSET('MP en GVO'!AI$10,0,-$F$13,1,1)</f>
        <v>#REF!</v>
      </c>
      <c r="AJ16" s="21" t="e">
        <f ca="1">OFFSET('MP en GVO'!AJ$10,0,-$F$13,1,1)</f>
        <v>#REF!</v>
      </c>
      <c r="AK16" s="21" t="e">
        <f ca="1">OFFSET('MP en GVO'!AK$10,0,-$F$13,1,1)</f>
        <v>#REF!</v>
      </c>
      <c r="AL16" s="21" t="e">
        <f ca="1">OFFSET('MP en GVO'!AL$10,0,-$F$13,1,1)</f>
        <v>#REF!</v>
      </c>
      <c r="AM16" s="21" t="e">
        <f ca="1">OFFSET('MP en GVO'!AM$10,0,-$F$13,1,1)</f>
        <v>#REF!</v>
      </c>
      <c r="AN16" s="21" t="e">
        <f ca="1">OFFSET('MP en GVO'!AN$10,0,-$F$13,1,1)</f>
        <v>#REF!</v>
      </c>
      <c r="AO16" s="21" t="e">
        <f ca="1">OFFSET('MP en GVO'!AO$10,0,-$F$13,1,1)</f>
        <v>#REF!</v>
      </c>
      <c r="AP16" s="21" t="e">
        <f ca="1">OFFSET('MP en GVO'!AP$10,0,-$F$13,1,1)</f>
        <v>#REF!</v>
      </c>
      <c r="AQ16" s="21" t="e">
        <f ca="1">OFFSET('MP en GVO'!AQ$10,0,-$F$13,1,1)</f>
        <v>#REF!</v>
      </c>
      <c r="AR16" s="21" t="e">
        <f ca="1">OFFSET('MP en GVO'!AR$10,0,-$F$13,1,1)</f>
        <v>#REF!</v>
      </c>
      <c r="AS16" s="21" t="e">
        <f ca="1">OFFSET('MP en GVO'!AS$10,0,-$F$13,1,1)</f>
        <v>#REF!</v>
      </c>
    </row>
    <row r="17" spans="2:45" ht="12.75" hidden="1" customHeight="1">
      <c r="B17" s="298"/>
      <c r="C17" s="53" t="s">
        <v>238</v>
      </c>
      <c r="F17" s="21" t="e">
        <f ca="1">OFFSET('MP en GVO'!F$12,0,-$F$13,1,1)</f>
        <v>#REF!</v>
      </c>
      <c r="G17" s="21" t="e">
        <f ca="1">OFFSET('MP en GVO'!G$12,0,-$F$13,1,1)</f>
        <v>#REF!</v>
      </c>
      <c r="H17" s="21" t="e">
        <f ca="1">OFFSET('MP en GVO'!K$12,0,-$F$13,1,1)</f>
        <v>#REF!</v>
      </c>
      <c r="I17" s="21" t="e">
        <f ca="1">OFFSET('MP en GVO'!I$12,0,-$F$13,1,1)</f>
        <v>#REF!</v>
      </c>
      <c r="J17" s="21" t="e">
        <f ca="1">OFFSET('MP en GVO'!J$12,0,-$F$13,1,1)</f>
        <v>#REF!</v>
      </c>
      <c r="K17" s="21" t="e">
        <f ca="1">OFFSET('MP en GVO'!K$12,0,-$F$13,1,1)</f>
        <v>#REF!</v>
      </c>
      <c r="L17" s="21" t="e">
        <f ca="1">OFFSET('MP en GVO'!L$12,0,-$F$13,1,1)</f>
        <v>#REF!</v>
      </c>
      <c r="M17" s="21" t="e">
        <f ca="1">OFFSET('MP en GVO'!M$12,0,-$F$13,1,1)</f>
        <v>#REF!</v>
      </c>
      <c r="N17" s="21" t="e">
        <f ca="1">OFFSET('MP en GVO'!N$12,0,-$F$13,1,1)</f>
        <v>#REF!</v>
      </c>
      <c r="O17" s="21" t="e">
        <f ca="1">OFFSET('MP en GVO'!O$12,0,-$F$13,1,1)</f>
        <v>#REF!</v>
      </c>
      <c r="P17" s="21" t="e">
        <f ca="1">OFFSET('MP en GVO'!P$12,0,-$F$13,1,1)</f>
        <v>#REF!</v>
      </c>
      <c r="Q17" s="21" t="e">
        <f ca="1">OFFSET('MP en GVO'!Q$12,0,-$F$13,1,1)</f>
        <v>#REF!</v>
      </c>
      <c r="R17" s="21" t="e">
        <f ca="1">OFFSET('MP en GVO'!R$12,0,-$F$13,1,1)</f>
        <v>#REF!</v>
      </c>
      <c r="S17" s="21" t="e">
        <f ca="1">OFFSET('MP en GVO'!S$12,0,-$F$13,1,1)</f>
        <v>#REF!</v>
      </c>
      <c r="T17" s="21" t="e">
        <f ca="1">OFFSET('MP en GVO'!T$12,0,-$F$13,1,1)</f>
        <v>#REF!</v>
      </c>
      <c r="U17" s="21" t="e">
        <f ca="1">OFFSET('MP en GVO'!U$12,0,-$F$13,1,1)</f>
        <v>#REF!</v>
      </c>
      <c r="V17" s="21" t="e">
        <f ca="1">OFFSET('MP en GVO'!V$12,0,-$F$13,1,1)</f>
        <v>#REF!</v>
      </c>
      <c r="W17" s="21" t="e">
        <f ca="1">OFFSET('MP en GVO'!W$12,0,-$F$13,1,1)</f>
        <v>#REF!</v>
      </c>
      <c r="X17" s="21" t="e">
        <f ca="1">OFFSET('MP en GVO'!X$12,0,-$F$13,1,1)</f>
        <v>#REF!</v>
      </c>
      <c r="Y17" s="21" t="e">
        <f ca="1">OFFSET('MP en GVO'!Y$12,0,-$F$13,1,1)</f>
        <v>#REF!</v>
      </c>
      <c r="Z17" s="21" t="e">
        <f ca="1">OFFSET('MP en GVO'!Z$12,0,-$F$13,1,1)</f>
        <v>#REF!</v>
      </c>
      <c r="AA17" s="21" t="e">
        <f ca="1">OFFSET('MP en GVO'!AA$12,0,-$F$13,1,1)</f>
        <v>#REF!</v>
      </c>
      <c r="AB17" s="21" t="e">
        <f ca="1">OFFSET('MP en GVO'!AB$12,0,-$F$13,1,1)</f>
        <v>#REF!</v>
      </c>
      <c r="AC17" s="21" t="e">
        <f ca="1">OFFSET('MP en GVO'!AC$12,0,-$F$13,1,1)</f>
        <v>#REF!</v>
      </c>
      <c r="AD17" s="21" t="e">
        <f ca="1">OFFSET('MP en GVO'!AD$12,0,-$F$13,1,1)</f>
        <v>#REF!</v>
      </c>
      <c r="AE17" s="21" t="e">
        <f ca="1">OFFSET('MP en GVO'!AE$12,0,-$F$13,1,1)</f>
        <v>#REF!</v>
      </c>
      <c r="AF17" s="21" t="e">
        <f ca="1">OFFSET('MP en GVO'!AF$12,0,-$F$13,1,1)</f>
        <v>#REF!</v>
      </c>
      <c r="AG17" s="21" t="e">
        <f ca="1">OFFSET('MP en GVO'!AG$12,0,-$F$13,1,1)</f>
        <v>#REF!</v>
      </c>
      <c r="AH17" s="21" t="e">
        <f ca="1">OFFSET('MP en GVO'!AH$12,0,-$F$13,1,1)</f>
        <v>#REF!</v>
      </c>
      <c r="AI17" s="21" t="e">
        <f ca="1">OFFSET('MP en GVO'!AI$12,0,-$F$13,1,1)</f>
        <v>#REF!</v>
      </c>
      <c r="AJ17" s="21" t="e">
        <f ca="1">OFFSET('MP en GVO'!AJ$12,0,-$F$13,1,1)</f>
        <v>#REF!</v>
      </c>
      <c r="AK17" s="21" t="e">
        <f ca="1">OFFSET('MP en GVO'!AK$12,0,-$F$13,1,1)</f>
        <v>#REF!</v>
      </c>
      <c r="AL17" s="21" t="e">
        <f ca="1">OFFSET('MP en GVO'!AL$12,0,-$F$13,1,1)</f>
        <v>#REF!</v>
      </c>
      <c r="AM17" s="21" t="e">
        <f ca="1">OFFSET('MP en GVO'!AM$12,0,-$F$13,1,1)</f>
        <v>#REF!</v>
      </c>
      <c r="AN17" s="21" t="e">
        <f ca="1">OFFSET('MP en GVO'!AN$12,0,-$F$13,1,1)</f>
        <v>#REF!</v>
      </c>
      <c r="AO17" s="21" t="e">
        <f ca="1">OFFSET('MP en GVO'!AO$12,0,-$F$13,1,1)</f>
        <v>#REF!</v>
      </c>
      <c r="AP17" s="21" t="e">
        <f ca="1">OFFSET('MP en GVO'!AP$12,0,-$F$13,1,1)</f>
        <v>#REF!</v>
      </c>
      <c r="AQ17" s="21" t="e">
        <f ca="1">OFFSET('MP en GVO'!AQ$12,0,-$F$13,1,1)</f>
        <v>#REF!</v>
      </c>
      <c r="AR17" s="21" t="e">
        <f ca="1">OFFSET('MP en GVO'!AR$12,0,-$F$13,1,1)</f>
        <v>#REF!</v>
      </c>
      <c r="AS17" s="21" t="e">
        <f ca="1">OFFSET('MP en GVO'!AS$12,0,-$F$13,1,1)</f>
        <v>#REF!</v>
      </c>
    </row>
    <row r="18" spans="2:45" ht="12.75" hidden="1" customHeight="1">
      <c r="B18" s="298"/>
      <c r="C18" s="53" t="s">
        <v>239</v>
      </c>
      <c r="F18" s="21" t="e">
        <f ca="1">OFFSET(OPEX!D$8,0,-$F$13,1,1)</f>
        <v>#REF!</v>
      </c>
      <c r="G18" s="21" t="e">
        <f ca="1">OFFSET(OPEX!E$8,0,-$F$13,1,1)</f>
        <v>#REF!</v>
      </c>
      <c r="H18" s="21" t="e">
        <f ca="1">OFFSET(OPEX!F$8,0,-$F$13,1,1)</f>
        <v>#REF!</v>
      </c>
      <c r="I18" s="21" t="e">
        <f ca="1">OFFSET(OPEX!G$8,0,-$F$13,1,1)</f>
        <v>#REF!</v>
      </c>
      <c r="J18" s="21" t="e">
        <f ca="1">OFFSET(OPEX!H$8,0,-$F$13,1,1)</f>
        <v>#REF!</v>
      </c>
      <c r="K18" s="21" t="e">
        <f ca="1">OFFSET(OPEX!I$8,0,-$F$13,1,1)</f>
        <v>#REF!</v>
      </c>
      <c r="L18" s="21" t="e">
        <f ca="1">OFFSET(OPEX!J$8,0,-$F$13,1,1)</f>
        <v>#REF!</v>
      </c>
      <c r="M18" s="21" t="e">
        <f ca="1">OFFSET(OPEX!K$8,0,-$F$13,1,1)</f>
        <v>#REF!</v>
      </c>
      <c r="N18" s="21" t="e">
        <f ca="1">OFFSET(OPEX!L$8,0,-$F$13,1,1)</f>
        <v>#REF!</v>
      </c>
      <c r="O18" s="21" t="e">
        <f ca="1">OFFSET(OPEX!M$8,0,-$F$13,1,1)</f>
        <v>#REF!</v>
      </c>
      <c r="P18" s="21" t="e">
        <f ca="1">OFFSET(OPEX!N$8,0,-$F$13,1,1)</f>
        <v>#REF!</v>
      </c>
      <c r="Q18" s="21" t="e">
        <f ca="1">OFFSET(OPEX!O$8,0,-$F$13,1,1)</f>
        <v>#REF!</v>
      </c>
      <c r="R18" s="21" t="e">
        <f ca="1">OFFSET(OPEX!P$8,0,-$F$13,1,1)</f>
        <v>#REF!</v>
      </c>
      <c r="S18" s="21" t="e">
        <f ca="1">OFFSET(OPEX!Q$8,0,-$F$13,1,1)</f>
        <v>#REF!</v>
      </c>
      <c r="T18" s="21" t="e">
        <f ca="1">OFFSET(OPEX!R$8,0,-$F$13,1,1)</f>
        <v>#REF!</v>
      </c>
      <c r="U18" s="21" t="e">
        <f ca="1">OFFSET(OPEX!S$8,0,-$F$13,1,1)</f>
        <v>#REF!</v>
      </c>
      <c r="V18" s="21" t="e">
        <f ca="1">OFFSET(OPEX!T$8,0,-$F$13,1,1)</f>
        <v>#REF!</v>
      </c>
      <c r="W18" s="21" t="e">
        <f ca="1">OFFSET(OPEX!U$8,0,-$F$13,1,1)</f>
        <v>#REF!</v>
      </c>
      <c r="X18" s="21" t="e">
        <f ca="1">OFFSET(OPEX!V$8,0,-$F$13,1,1)</f>
        <v>#REF!</v>
      </c>
      <c r="Y18" s="21" t="e">
        <f ca="1">OFFSET(OPEX!W$8,0,-$F$13,1,1)</f>
        <v>#REF!</v>
      </c>
      <c r="Z18" s="21" t="e">
        <f ca="1">OFFSET(OPEX!X$8,0,-$F$13,1,1)</f>
        <v>#REF!</v>
      </c>
      <c r="AA18" s="21" t="e">
        <f ca="1">OFFSET(OPEX!Y$8,0,-$F$13,1,1)</f>
        <v>#REF!</v>
      </c>
      <c r="AB18" s="21" t="e">
        <f ca="1">OFFSET(OPEX!Z$8,0,-$F$13,1,1)</f>
        <v>#REF!</v>
      </c>
      <c r="AC18" s="21" t="e">
        <f ca="1">OFFSET(OPEX!AA$8,0,-$F$13,1,1)</f>
        <v>#REF!</v>
      </c>
      <c r="AD18" s="21" t="e">
        <f ca="1">OFFSET(OPEX!AB$8,0,-$F$13,1,1)</f>
        <v>#REF!</v>
      </c>
      <c r="AE18" s="21" t="e">
        <f ca="1">OFFSET(OPEX!AC$8,0,-$F$13,1,1)</f>
        <v>#REF!</v>
      </c>
      <c r="AF18" s="21" t="e">
        <f ca="1">OFFSET(OPEX!AD$8,0,-$F$13,1,1)</f>
        <v>#REF!</v>
      </c>
      <c r="AG18" s="21" t="e">
        <f ca="1">OFFSET(OPEX!AE$8,0,-$F$13,1,1)</f>
        <v>#REF!</v>
      </c>
      <c r="AH18" s="21" t="e">
        <f ca="1">OFFSET(OPEX!AF$8,0,-$F$13,1,1)</f>
        <v>#REF!</v>
      </c>
      <c r="AI18" s="21" t="e">
        <f ca="1">OFFSET(OPEX!AG$8,0,-$F$13,1,1)</f>
        <v>#REF!</v>
      </c>
      <c r="AJ18" s="21" t="e">
        <f ca="1">OFFSET(OPEX!AH$8,0,-$F$13,1,1)</f>
        <v>#REF!</v>
      </c>
      <c r="AK18" s="21" t="e">
        <f ca="1">OFFSET(OPEX!AI$8,0,-$F$13,1,1)</f>
        <v>#REF!</v>
      </c>
      <c r="AL18" s="21" t="e">
        <f ca="1">OFFSET(OPEX!AJ$8,0,-$F$13,1,1)</f>
        <v>#REF!</v>
      </c>
      <c r="AM18" s="21" t="e">
        <f ca="1">OFFSET(OPEX!AK$8,0,-$F$13,1,1)</f>
        <v>#REF!</v>
      </c>
      <c r="AN18" s="21" t="e">
        <f ca="1">OFFSET(OPEX!AL$8,0,-$F$13,1,1)</f>
        <v>#REF!</v>
      </c>
      <c r="AO18" s="21" t="e">
        <f ca="1">OFFSET(OPEX!AM$8,0,-$F$13,1,1)</f>
        <v>#REF!</v>
      </c>
      <c r="AP18" s="21" t="e">
        <f ca="1">OFFSET(OPEX!AN$8,0,-$F$13,1,1)</f>
        <v>#REF!</v>
      </c>
      <c r="AQ18" s="21" t="e">
        <f ca="1">OFFSET(OPEX!AO$8,0,-$F$13,1,1)</f>
        <v>#REF!</v>
      </c>
      <c r="AR18" s="21" t="e">
        <f ca="1">OFFSET(OPEX!AP$8,0,-$F$13,1,1)</f>
        <v>#REF!</v>
      </c>
      <c r="AS18" s="21" t="e">
        <f ca="1">OFFSET(OPEX!AQ$8,0,-$F$13,1,1)</f>
        <v>#REF!</v>
      </c>
    </row>
    <row r="19" spans="2:45" ht="12.75" hidden="1" customHeight="1">
      <c r="B19" s="298"/>
      <c r="C19" s="53" t="s">
        <v>240</v>
      </c>
      <c r="F19" s="21" t="e">
        <f ca="1">OFFSET('MP en GVO'!F$6,0,-$F$13,1,1)</f>
        <v>#REF!</v>
      </c>
      <c r="G19" s="21" t="e">
        <f ca="1">OFFSET('MP en GVO'!G$6,0,-$F$13,1,1)</f>
        <v>#REF!</v>
      </c>
      <c r="H19" s="21" t="e">
        <f ca="1">OFFSET('MP en GVO'!H$6,0,-$F$13,1,1)</f>
        <v>#REF!</v>
      </c>
      <c r="I19" s="21" t="e">
        <f ca="1">OFFSET('MP en GVO'!I$6,0,-$F$13,1,1)</f>
        <v>#REF!</v>
      </c>
      <c r="J19" s="21" t="e">
        <f ca="1">OFFSET('MP en GVO'!J$6,0,-$F$13,1,1)</f>
        <v>#REF!</v>
      </c>
      <c r="K19" s="21" t="e">
        <f ca="1">OFFSET('MP en GVO'!K$6,0,-$F$13,1,1)</f>
        <v>#REF!</v>
      </c>
      <c r="L19" s="21" t="e">
        <f ca="1">OFFSET('MP en GVO'!L$6,0,-$F$13,1,1)</f>
        <v>#REF!</v>
      </c>
      <c r="M19" s="21" t="e">
        <f ca="1">OFFSET('MP en GVO'!M$6,0,-$F$13,1,1)</f>
        <v>#REF!</v>
      </c>
      <c r="N19" s="21" t="e">
        <f ca="1">OFFSET('MP en GVO'!N$6,0,-$F$13,1,1)</f>
        <v>#REF!</v>
      </c>
      <c r="O19" s="21" t="e">
        <f ca="1">OFFSET('MP en GVO'!O$6,0,-$F$13,1,1)</f>
        <v>#REF!</v>
      </c>
      <c r="P19" s="21" t="e">
        <f ca="1">OFFSET('MP en GVO'!P$6,0,-$F$13,1,1)</f>
        <v>#REF!</v>
      </c>
      <c r="Q19" s="21" t="e">
        <f ca="1">OFFSET('MP en GVO'!Q$6,0,-$F$13,1,1)</f>
        <v>#REF!</v>
      </c>
      <c r="R19" s="21" t="e">
        <f ca="1">OFFSET('MP en GVO'!R$6,0,-$F$13,1,1)</f>
        <v>#REF!</v>
      </c>
      <c r="S19" s="21" t="e">
        <f ca="1">OFFSET('MP en GVO'!S$6,0,-$F$13,1,1)</f>
        <v>#REF!</v>
      </c>
      <c r="T19" s="21" t="e">
        <f ca="1">OFFSET('MP en GVO'!T$6,0,-$F$13,1,1)</f>
        <v>#REF!</v>
      </c>
      <c r="U19" s="21" t="e">
        <f ca="1">OFFSET('MP en GVO'!U$6,0,-$F$13,1,1)</f>
        <v>#REF!</v>
      </c>
      <c r="V19" s="21" t="e">
        <f ca="1">OFFSET('MP en GVO'!V$6,0,-$F$13,1,1)</f>
        <v>#REF!</v>
      </c>
      <c r="W19" s="21" t="e">
        <f ca="1">OFFSET('MP en GVO'!W$6,0,-$F$13,1,1)</f>
        <v>#REF!</v>
      </c>
      <c r="X19" s="21" t="e">
        <f ca="1">OFFSET('MP en GVO'!X$6,0,-$F$13,1,1)</f>
        <v>#REF!</v>
      </c>
      <c r="Y19" s="21" t="e">
        <f ca="1">OFFSET('MP en GVO'!Y$6,0,-$F$13,1,1)</f>
        <v>#REF!</v>
      </c>
      <c r="Z19" s="21" t="e">
        <f ca="1">OFFSET('MP en GVO'!Z$6,0,-$F$13,1,1)</f>
        <v>#REF!</v>
      </c>
      <c r="AA19" s="21" t="e">
        <f ca="1">OFFSET('MP en GVO'!AA$6,0,-$F$13,1,1)</f>
        <v>#REF!</v>
      </c>
      <c r="AB19" s="21" t="e">
        <f ca="1">OFFSET('MP en GVO'!AB$6,0,-$F$13,1,1)</f>
        <v>#REF!</v>
      </c>
      <c r="AC19" s="21" t="e">
        <f ca="1">OFFSET('MP en GVO'!AC$6,0,-$F$13,1,1)</f>
        <v>#REF!</v>
      </c>
      <c r="AD19" s="21" t="e">
        <f ca="1">OFFSET('MP en GVO'!AD$6,0,-$F$13,1,1)</f>
        <v>#REF!</v>
      </c>
      <c r="AE19" s="21" t="e">
        <f ca="1">OFFSET('MP en GVO'!AE$6,0,-$F$13,1,1)</f>
        <v>#REF!</v>
      </c>
      <c r="AF19" s="21" t="e">
        <f ca="1">OFFSET('MP en GVO'!AF$6,0,-$F$13,1,1)</f>
        <v>#REF!</v>
      </c>
      <c r="AG19" s="21" t="e">
        <f ca="1">OFFSET('MP en GVO'!AG$6,0,-$F$13,1,1)</f>
        <v>#REF!</v>
      </c>
      <c r="AH19" s="21" t="e">
        <f ca="1">OFFSET('MP en GVO'!AH$6,0,-$F$13,1,1)</f>
        <v>#REF!</v>
      </c>
      <c r="AI19" s="21" t="e">
        <f ca="1">OFFSET('MP en GVO'!AI$6,0,-$F$13,1,1)</f>
        <v>#REF!</v>
      </c>
      <c r="AJ19" s="21" t="e">
        <f ca="1">OFFSET('MP en GVO'!AJ$6,0,-$F$13,1,1)</f>
        <v>#REF!</v>
      </c>
      <c r="AK19" s="21" t="e">
        <f ca="1">OFFSET('MP en GVO'!AK$6,0,-$F$13,1,1)</f>
        <v>#REF!</v>
      </c>
      <c r="AL19" s="21" t="e">
        <f ca="1">OFFSET('MP en GVO'!AL$6,0,-$F$13,1,1)</f>
        <v>#REF!</v>
      </c>
      <c r="AM19" s="21" t="e">
        <f ca="1">OFFSET('MP en GVO'!AM$6,0,-$F$13,1,1)</f>
        <v>#REF!</v>
      </c>
      <c r="AN19" s="21" t="e">
        <f ca="1">OFFSET('MP en GVO'!AN$6,0,-$F$13,1,1)</f>
        <v>#REF!</v>
      </c>
      <c r="AO19" s="21" t="e">
        <f ca="1">OFFSET('MP en GVO'!AO$6,0,-$F$13,1,1)</f>
        <v>#REF!</v>
      </c>
      <c r="AP19" s="21" t="e">
        <f ca="1">OFFSET('MP en GVO'!AP$6,0,-$F$13,1,1)</f>
        <v>#REF!</v>
      </c>
      <c r="AQ19" s="21" t="e">
        <f ca="1">OFFSET('MP en GVO'!AQ$6,0,-$F$13,1,1)</f>
        <v>#REF!</v>
      </c>
      <c r="AR19" s="21" t="e">
        <f ca="1">OFFSET('MP en GVO'!AR$6,0,-$F$13,1,1)</f>
        <v>#REF!</v>
      </c>
      <c r="AS19" s="21" t="e">
        <f ca="1">OFFSET('MP en GVO'!AS$6,0,-$F$13,1,1)</f>
        <v>#REF!</v>
      </c>
    </row>
    <row r="20" spans="2:45" ht="12.75" hidden="1" customHeight="1">
      <c r="B20" s="298"/>
      <c r="C20" s="53" t="s">
        <v>241</v>
      </c>
      <c r="F20" s="21" t="e">
        <f ca="1">OFFSET('MP en GVO'!F$9,0,-$F$13,1,1)</f>
        <v>#REF!</v>
      </c>
      <c r="G20" s="21" t="e">
        <f ca="1">OFFSET('MP en GVO'!E$9,0,-$F$13,1,1)</f>
        <v>#REF!</v>
      </c>
      <c r="H20" s="21" t="e">
        <f ca="1">OFFSET('MP en GVO'!F$9,0,-$F$13,1,1)</f>
        <v>#REF!</v>
      </c>
      <c r="I20" s="21" t="e">
        <f ca="1">OFFSET('MP en GVO'!G$9,0,-$F$13,1,1)</f>
        <v>#REF!</v>
      </c>
      <c r="J20" s="21" t="e">
        <f ca="1">OFFSET('MP en GVO'!H$9,0,-$F$13,1,1)</f>
        <v>#REF!</v>
      </c>
      <c r="K20" s="21" t="e">
        <f ca="1">OFFSET('MP en GVO'!I$9,0,-$F$13,1,1)</f>
        <v>#REF!</v>
      </c>
      <c r="L20" s="21" t="e">
        <f ca="1">OFFSET('MP en GVO'!J$9,0,-$F$13,1,1)</f>
        <v>#REF!</v>
      </c>
      <c r="M20" s="21" t="e">
        <f ca="1">OFFSET('MP en GVO'!K$9,0,-$F$13,1,1)</f>
        <v>#REF!</v>
      </c>
      <c r="N20" s="21" t="e">
        <f ca="1">OFFSET('MP en GVO'!L$9,0,-$F$13,1,1)</f>
        <v>#REF!</v>
      </c>
      <c r="O20" s="21" t="e">
        <f ca="1">OFFSET('MP en GVO'!M$9,0,-$F$13,1,1)</f>
        <v>#REF!</v>
      </c>
      <c r="P20" s="21" t="e">
        <f ca="1">OFFSET('MP en GVO'!N$9,0,-$F$13,1,1)</f>
        <v>#REF!</v>
      </c>
      <c r="Q20" s="21" t="e">
        <f ca="1">OFFSET('MP en GVO'!O$9,0,-$F$13,1,1)</f>
        <v>#REF!</v>
      </c>
      <c r="R20" s="21" t="e">
        <f ca="1">OFFSET('MP en GVO'!P$9,0,-$F$13,1,1)</f>
        <v>#REF!</v>
      </c>
      <c r="S20" s="21" t="e">
        <f ca="1">OFFSET('MP en GVO'!Q$9,0,-$F$13,1,1)</f>
        <v>#REF!</v>
      </c>
      <c r="T20" s="21" t="e">
        <f ca="1">OFFSET('MP en GVO'!R$9,0,-$F$13,1,1)</f>
        <v>#REF!</v>
      </c>
      <c r="U20" s="21" t="e">
        <f ca="1">OFFSET('MP en GVO'!S$9,0,-$F$13,1,1)</f>
        <v>#REF!</v>
      </c>
      <c r="V20" s="21" t="e">
        <f ca="1">OFFSET('MP en GVO'!T$9,0,-$F$13,1,1)</f>
        <v>#REF!</v>
      </c>
      <c r="W20" s="21" t="e">
        <f ca="1">OFFSET('MP en GVO'!U$9,0,-$F$13,1,1)</f>
        <v>#REF!</v>
      </c>
      <c r="X20" s="21" t="e">
        <f ca="1">OFFSET('MP en GVO'!V$9,0,-$F$13,1,1)</f>
        <v>#REF!</v>
      </c>
      <c r="Y20" s="21" t="e">
        <f ca="1">OFFSET('MP en GVO'!W$9,0,-$F$13,1,1)</f>
        <v>#REF!</v>
      </c>
      <c r="Z20" s="21" t="e">
        <f ca="1">OFFSET('MP en GVO'!X$9,0,-$F$13,1,1)</f>
        <v>#REF!</v>
      </c>
      <c r="AA20" s="21" t="e">
        <f ca="1">OFFSET('MP en GVO'!Y$9,0,-$F$13,1,1)</f>
        <v>#REF!</v>
      </c>
      <c r="AB20" s="21" t="e">
        <f ca="1">OFFSET('MP en GVO'!Z$9,0,-$F$13,1,1)</f>
        <v>#REF!</v>
      </c>
      <c r="AC20" s="21" t="e">
        <f ca="1">OFFSET('MP en GVO'!AA$9,0,-$F$13,1,1)</f>
        <v>#REF!</v>
      </c>
      <c r="AD20" s="21" t="e">
        <f ca="1">OFFSET('MP en GVO'!AB$9,0,-$F$13,1,1)</f>
        <v>#REF!</v>
      </c>
      <c r="AE20" s="21" t="e">
        <f ca="1">OFFSET('MP en GVO'!AC$9,0,-$F$13,1,1)</f>
        <v>#REF!</v>
      </c>
      <c r="AF20" s="21" t="e">
        <f ca="1">OFFSET('MP en GVO'!AD$9,0,-$F$13,1,1)</f>
        <v>#REF!</v>
      </c>
      <c r="AG20" s="21" t="e">
        <f ca="1">OFFSET('MP en GVO'!AE$9,0,-$F$13,1,1)</f>
        <v>#REF!</v>
      </c>
      <c r="AH20" s="21" t="e">
        <f ca="1">OFFSET('MP en GVO'!AF$9,0,-$F$13,1,1)</f>
        <v>#REF!</v>
      </c>
      <c r="AI20" s="21" t="e">
        <f ca="1">OFFSET('MP en GVO'!AG$9,0,-$F$13,1,1)</f>
        <v>#REF!</v>
      </c>
      <c r="AJ20" s="21" t="e">
        <f ca="1">OFFSET('MP en GVO'!AH$9,0,-$F$13,1,1)</f>
        <v>#REF!</v>
      </c>
      <c r="AK20" s="21" t="e">
        <f ca="1">OFFSET('MP en GVO'!AI$9,0,-$F$13,1,1)</f>
        <v>#REF!</v>
      </c>
      <c r="AL20" s="21" t="e">
        <f ca="1">OFFSET('MP en GVO'!AJ$9,0,-$F$13,1,1)</f>
        <v>#REF!</v>
      </c>
      <c r="AM20" s="21" t="e">
        <f ca="1">OFFSET('MP en GVO'!AK$9,0,-$F$13,1,1)</f>
        <v>#REF!</v>
      </c>
      <c r="AN20" s="21" t="e">
        <f ca="1">OFFSET('MP en GVO'!AL$9,0,-$F$13,1,1)</f>
        <v>#REF!</v>
      </c>
      <c r="AO20" s="21" t="e">
        <f ca="1">OFFSET('MP en GVO'!AM$9,0,-$F$13,1,1)</f>
        <v>#REF!</v>
      </c>
      <c r="AP20" s="21" t="e">
        <f ca="1">OFFSET('MP en GVO'!AN$9,0,-$F$13,1,1)</f>
        <v>#REF!</v>
      </c>
      <c r="AQ20" s="21" t="e">
        <f ca="1">OFFSET('MP en GVO'!AO$9,0,-$F$13,1,1)</f>
        <v>#REF!</v>
      </c>
      <c r="AR20" s="21" t="e">
        <f ca="1">OFFSET('MP en GVO'!AP$9,0,-$F$13,1,1)</f>
        <v>#REF!</v>
      </c>
      <c r="AS20" s="21" t="e">
        <f ca="1">OFFSET('MP en GVO'!AQ$9,0,-$F$13,1,1)</f>
        <v>#REF!</v>
      </c>
    </row>
    <row r="21" spans="2:45" ht="12.75" hidden="1" customHeight="1">
      <c r="B21" s="298"/>
      <c r="C21" s="53"/>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spans="2:45">
      <c r="C22" s="53"/>
    </row>
    <row r="23" spans="2:45">
      <c r="B23" s="1" t="s">
        <v>207</v>
      </c>
      <c r="C23" s="1" t="s">
        <v>242</v>
      </c>
      <c r="D23" s="1" t="s">
        <v>96</v>
      </c>
      <c r="F23" s="21" t="e">
        <f ca="1">IF('Invoer Parameters'!$D$52="Berekening",F19,F15)</f>
        <v>#REF!</v>
      </c>
      <c r="G23" s="21" t="e">
        <f ca="1">IF('Invoer Parameters'!$D$52="Berekening",G19,G15)</f>
        <v>#REF!</v>
      </c>
      <c r="H23" s="21" t="e">
        <f ca="1">IF('Invoer Parameters'!$D$52="Berekening",H19,H15)</f>
        <v>#REF!</v>
      </c>
      <c r="I23" s="21" t="e">
        <f ca="1">IF('Invoer Parameters'!$D$52="Berekening",I19,I15)</f>
        <v>#REF!</v>
      </c>
      <c r="J23" s="21" t="e">
        <f ca="1">IF('Invoer Parameters'!$D$52="Berekening",J19,J15)</f>
        <v>#REF!</v>
      </c>
      <c r="K23" s="21" t="e">
        <f ca="1">IF('Invoer Parameters'!$D$52="Berekening",K19,K15)</f>
        <v>#REF!</v>
      </c>
      <c r="L23" s="21" t="e">
        <f ca="1">IF('Invoer Parameters'!$D$52="Berekening",L19,L15)</f>
        <v>#REF!</v>
      </c>
      <c r="M23" s="21" t="e">
        <f ca="1">IF('Invoer Parameters'!$D$52="Berekening",M19,M15)</f>
        <v>#REF!</v>
      </c>
      <c r="N23" s="21" t="e">
        <f ca="1">IF('Invoer Parameters'!$D$52="Berekening",N19,N15)</f>
        <v>#REF!</v>
      </c>
      <c r="O23" s="21" t="e">
        <f ca="1">IF('Invoer Parameters'!$D$52="Berekening",O19,O15)</f>
        <v>#REF!</v>
      </c>
      <c r="P23" s="21" t="e">
        <f ca="1">IF('Invoer Parameters'!$D$52="Berekening",P19,P15)</f>
        <v>#REF!</v>
      </c>
      <c r="Q23" s="21" t="e">
        <f ca="1">IF('Invoer Parameters'!$D$52="Berekening",Q19,Q15)</f>
        <v>#REF!</v>
      </c>
      <c r="R23" s="21" t="e">
        <f ca="1">IF('Invoer Parameters'!$D$52="Berekening",R19,R15)</f>
        <v>#REF!</v>
      </c>
      <c r="S23" s="21" t="e">
        <f ca="1">IF('Invoer Parameters'!$D$52="Berekening",S19,S15)</f>
        <v>#REF!</v>
      </c>
      <c r="T23" s="21" t="e">
        <f ca="1">IF('Invoer Parameters'!$D$52="Berekening",T19,T15)</f>
        <v>#REF!</v>
      </c>
      <c r="U23" s="21" t="e">
        <f ca="1">IF('Invoer Parameters'!$D$52="Berekening",U19,U15)</f>
        <v>#REF!</v>
      </c>
      <c r="V23" s="21" t="e">
        <f ca="1">IF('Invoer Parameters'!$D$52="Berekening",V19,V15)</f>
        <v>#REF!</v>
      </c>
      <c r="W23" s="21" t="e">
        <f ca="1">IF('Invoer Parameters'!$D$52="Berekening",W19,W15)</f>
        <v>#REF!</v>
      </c>
      <c r="X23" s="21" t="e">
        <f ca="1">IF('Invoer Parameters'!$D$52="Berekening",X19,X15)</f>
        <v>#REF!</v>
      </c>
      <c r="Y23" s="21" t="e">
        <f ca="1">IF('Invoer Parameters'!$D$52="Berekening",Y19,Y15)</f>
        <v>#REF!</v>
      </c>
      <c r="Z23" s="21" t="e">
        <f ca="1">IF('Invoer Parameters'!$D$52="Berekening",Z19,Z15)</f>
        <v>#REF!</v>
      </c>
      <c r="AA23" s="21" t="e">
        <f ca="1">IF('Invoer Parameters'!$D$52="Berekening",AA19,AA15)</f>
        <v>#REF!</v>
      </c>
      <c r="AB23" s="21" t="e">
        <f ca="1">IF('Invoer Parameters'!$D$52="Berekening",AB19,AB15)</f>
        <v>#REF!</v>
      </c>
      <c r="AC23" s="21" t="e">
        <f ca="1">IF('Invoer Parameters'!$D$52="Berekening",AC19,AC15)</f>
        <v>#REF!</v>
      </c>
      <c r="AD23" s="21" t="e">
        <f ca="1">IF('Invoer Parameters'!$D$52="Berekening",AD19,AD15)</f>
        <v>#REF!</v>
      </c>
      <c r="AE23" s="21" t="e">
        <f ca="1">IF('Invoer Parameters'!$D$52="Berekening",AE19,AE15)</f>
        <v>#REF!</v>
      </c>
      <c r="AF23" s="21" t="e">
        <f ca="1">IF('Invoer Parameters'!$D$52="Berekening",AF19,AF15)</f>
        <v>#REF!</v>
      </c>
      <c r="AG23" s="21" t="e">
        <f ca="1">IF('Invoer Parameters'!$D$52="Berekening",AG19,AG15)</f>
        <v>#REF!</v>
      </c>
      <c r="AH23" s="21" t="e">
        <f ca="1">IF('Invoer Parameters'!$D$52="Berekening",AH19,AH15)</f>
        <v>#REF!</v>
      </c>
      <c r="AI23" s="21" t="e">
        <f ca="1">IF('Invoer Parameters'!$D$52="Berekening",AI19,AI15)</f>
        <v>#REF!</v>
      </c>
      <c r="AJ23" s="21" t="e">
        <f ca="1">IF('Invoer Parameters'!$D$52="Berekening",AJ19,AJ15)</f>
        <v>#REF!</v>
      </c>
      <c r="AK23" s="21" t="e">
        <f ca="1">IF('Invoer Parameters'!$D$52="Berekening",AK19,AK15)</f>
        <v>#REF!</v>
      </c>
      <c r="AL23" s="21" t="e">
        <f ca="1">IF('Invoer Parameters'!$D$52="Berekening",AL19,AL15)</f>
        <v>#REF!</v>
      </c>
      <c r="AM23" s="21" t="e">
        <f ca="1">IF('Invoer Parameters'!$D$52="Berekening",AM19,AM15)</f>
        <v>#REF!</v>
      </c>
      <c r="AN23" s="21" t="e">
        <f ca="1">IF('Invoer Parameters'!$D$52="Berekening",AN19,AN15)</f>
        <v>#REF!</v>
      </c>
      <c r="AO23" s="21" t="e">
        <f ca="1">IF('Invoer Parameters'!$D$52="Berekening",AO19,AO15)</f>
        <v>#REF!</v>
      </c>
      <c r="AP23" s="21" t="e">
        <f ca="1">IF('Invoer Parameters'!$D$52="Berekening",AP19,AP15)</f>
        <v>#REF!</v>
      </c>
      <c r="AQ23" s="21" t="e">
        <f ca="1">IF('Invoer Parameters'!$D$52="Berekening",AQ19,AQ15)</f>
        <v>#REF!</v>
      </c>
      <c r="AR23" s="21" t="e">
        <f ca="1">IF('Invoer Parameters'!$D$52="Berekening",AR19,AR15)</f>
        <v>#REF!</v>
      </c>
      <c r="AS23" s="21" t="e">
        <f ca="1">IF('Invoer Parameters'!$D$52="Berekening",AS19,AS15)</f>
        <v>#REF!</v>
      </c>
    </row>
    <row r="24" spans="2:45" s="278" customFormat="1">
      <c r="B24" s="278" t="s">
        <v>243</v>
      </c>
      <c r="C24" s="278" t="s">
        <v>244</v>
      </c>
      <c r="D24" s="278" t="s">
        <v>77</v>
      </c>
      <c r="E24" s="279" t="e">
        <f ca="1">SUM(F24:AS24)</f>
        <v>#REF!</v>
      </c>
      <c r="F24" s="279" t="e">
        <f t="shared" ref="F24:AN24" ca="1" si="17">F23*F10/1000</f>
        <v>#REF!</v>
      </c>
      <c r="G24" s="279" t="e">
        <f t="shared" ca="1" si="17"/>
        <v>#REF!</v>
      </c>
      <c r="H24" s="279" t="e">
        <f t="shared" ca="1" si="17"/>
        <v>#REF!</v>
      </c>
      <c r="I24" s="279" t="e">
        <f t="shared" ca="1" si="17"/>
        <v>#REF!</v>
      </c>
      <c r="J24" s="279" t="e">
        <f t="shared" ca="1" si="17"/>
        <v>#REF!</v>
      </c>
      <c r="K24" s="279" t="e">
        <f t="shared" ca="1" si="17"/>
        <v>#REF!</v>
      </c>
      <c r="L24" s="279" t="e">
        <f t="shared" ca="1" si="17"/>
        <v>#REF!</v>
      </c>
      <c r="M24" s="279" t="e">
        <f t="shared" ca="1" si="17"/>
        <v>#REF!</v>
      </c>
      <c r="N24" s="279" t="e">
        <f t="shared" ca="1" si="17"/>
        <v>#REF!</v>
      </c>
      <c r="O24" s="279" t="e">
        <f t="shared" ca="1" si="17"/>
        <v>#REF!</v>
      </c>
      <c r="P24" s="279" t="e">
        <f t="shared" ca="1" si="17"/>
        <v>#REF!</v>
      </c>
      <c r="Q24" s="279" t="e">
        <f t="shared" ca="1" si="17"/>
        <v>#REF!</v>
      </c>
      <c r="R24" s="279" t="e">
        <f t="shared" ca="1" si="17"/>
        <v>#REF!</v>
      </c>
      <c r="S24" s="279" t="e">
        <f t="shared" ca="1" si="17"/>
        <v>#REF!</v>
      </c>
      <c r="T24" s="279" t="e">
        <f t="shared" ca="1" si="17"/>
        <v>#REF!</v>
      </c>
      <c r="U24" s="279" t="e">
        <f t="shared" ca="1" si="17"/>
        <v>#REF!</v>
      </c>
      <c r="V24" s="279" t="e">
        <f t="shared" ca="1" si="17"/>
        <v>#REF!</v>
      </c>
      <c r="W24" s="279" t="e">
        <f t="shared" ca="1" si="17"/>
        <v>#REF!</v>
      </c>
      <c r="X24" s="279" t="e">
        <f t="shared" ca="1" si="17"/>
        <v>#REF!</v>
      </c>
      <c r="Y24" s="279" t="e">
        <f t="shared" ca="1" si="17"/>
        <v>#REF!</v>
      </c>
      <c r="Z24" s="279" t="e">
        <f t="shared" ca="1" si="17"/>
        <v>#REF!</v>
      </c>
      <c r="AA24" s="279" t="e">
        <f t="shared" ca="1" si="17"/>
        <v>#REF!</v>
      </c>
      <c r="AB24" s="279" t="e">
        <f t="shared" ca="1" si="17"/>
        <v>#REF!</v>
      </c>
      <c r="AC24" s="279" t="e">
        <f t="shared" ca="1" si="17"/>
        <v>#REF!</v>
      </c>
      <c r="AD24" s="279" t="e">
        <f t="shared" ca="1" si="17"/>
        <v>#REF!</v>
      </c>
      <c r="AE24" s="279" t="e">
        <f t="shared" ca="1" si="17"/>
        <v>#REF!</v>
      </c>
      <c r="AF24" s="279" t="e">
        <f t="shared" ca="1" si="17"/>
        <v>#REF!</v>
      </c>
      <c r="AG24" s="279" t="e">
        <f t="shared" ca="1" si="17"/>
        <v>#REF!</v>
      </c>
      <c r="AH24" s="279" t="e">
        <f t="shared" ca="1" si="17"/>
        <v>#REF!</v>
      </c>
      <c r="AI24" s="279" t="e">
        <f t="shared" ca="1" si="17"/>
        <v>#REF!</v>
      </c>
      <c r="AJ24" s="279" t="e">
        <f t="shared" ca="1" si="17"/>
        <v>#REF!</v>
      </c>
      <c r="AK24" s="279" t="e">
        <f t="shared" ca="1" si="17"/>
        <v>#REF!</v>
      </c>
      <c r="AL24" s="279" t="e">
        <f t="shared" ca="1" si="17"/>
        <v>#REF!</v>
      </c>
      <c r="AM24" s="279" t="e">
        <f t="shared" ca="1" si="17"/>
        <v>#REF!</v>
      </c>
      <c r="AN24" s="279" t="e">
        <f t="shared" ca="1" si="17"/>
        <v>#REF!</v>
      </c>
      <c r="AO24" s="279" t="e">
        <f t="shared" ref="AO24" ca="1" si="18">AO23*AO10/1000</f>
        <v>#REF!</v>
      </c>
      <c r="AP24" s="279" t="e">
        <f t="shared" ref="AP24:AR24" ca="1" si="19">AP23*AP10/1000</f>
        <v>#REF!</v>
      </c>
      <c r="AQ24" s="279" t="e">
        <f t="shared" ca="1" si="19"/>
        <v>#REF!</v>
      </c>
      <c r="AR24" s="279" t="e">
        <f t="shared" ca="1" si="19"/>
        <v>#REF!</v>
      </c>
      <c r="AS24" s="279" t="e">
        <f t="shared" ref="AS24" ca="1" si="20">AS23*AS10/1000</f>
        <v>#REF!</v>
      </c>
    </row>
    <row r="26" spans="2:45">
      <c r="C26" s="1" t="s">
        <v>245</v>
      </c>
      <c r="D26" s="1" t="s">
        <v>96</v>
      </c>
      <c r="F26" s="95" t="e">
        <f ca="1">IF('Invoer Parameters'!$D$55="Berekening",F20,F16)</f>
        <v>#REF!</v>
      </c>
      <c r="G26" s="95" t="e">
        <f ca="1">IF('Invoer Parameters'!$D$55="Berekening",G20,G16)</f>
        <v>#REF!</v>
      </c>
      <c r="H26" s="95" t="e">
        <f ca="1">IF('Invoer Parameters'!$D$55="Berekening",H20,H16)</f>
        <v>#REF!</v>
      </c>
      <c r="I26" s="95" t="e">
        <f ca="1">IF('Invoer Parameters'!$D$55="Berekening",I20,I16)</f>
        <v>#REF!</v>
      </c>
      <c r="J26" s="95" t="e">
        <f ca="1">IF('Invoer Parameters'!$D$55="Berekening",J20,J16)</f>
        <v>#REF!</v>
      </c>
      <c r="K26" s="95" t="e">
        <f ca="1">IF('Invoer Parameters'!$D$55="Berekening",K20,K16)</f>
        <v>#REF!</v>
      </c>
      <c r="L26" s="95" t="e">
        <f ca="1">IF('Invoer Parameters'!$D$55="Berekening",L20,L16)</f>
        <v>#REF!</v>
      </c>
      <c r="M26" s="95" t="e">
        <f ca="1">IF('Invoer Parameters'!$D$55="Berekening",M20,M16)</f>
        <v>#REF!</v>
      </c>
      <c r="N26" s="95" t="e">
        <f ca="1">IF('Invoer Parameters'!$D$55="Berekening",N20,N16)</f>
        <v>#REF!</v>
      </c>
      <c r="O26" s="95" t="e">
        <f ca="1">IF('Invoer Parameters'!$D$55="Berekening",O20,O16)</f>
        <v>#REF!</v>
      </c>
      <c r="P26" s="95" t="e">
        <f ca="1">IF('Invoer Parameters'!$D$55="Berekening",P20,P16)</f>
        <v>#REF!</v>
      </c>
      <c r="Q26" s="95" t="e">
        <f ca="1">IF('Invoer Parameters'!$D$55="Berekening",Q20,Q16)</f>
        <v>#REF!</v>
      </c>
      <c r="R26" s="95" t="e">
        <f ca="1">IF('Invoer Parameters'!$D$55="Berekening",R20,R16)</f>
        <v>#REF!</v>
      </c>
      <c r="S26" s="95" t="e">
        <f ca="1">IF('Invoer Parameters'!$D$55="Berekening",S20,S16)</f>
        <v>#REF!</v>
      </c>
      <c r="T26" s="95" t="e">
        <f ca="1">IF('Invoer Parameters'!$D$55="Berekening",T20,T16)</f>
        <v>#REF!</v>
      </c>
      <c r="U26" s="95" t="e">
        <f ca="1">IF('Invoer Parameters'!$D$55="Berekening",U20,U16)</f>
        <v>#REF!</v>
      </c>
      <c r="V26" s="95" t="e">
        <f ca="1">IF('Invoer Parameters'!$D$55="Berekening",V20,V16)</f>
        <v>#REF!</v>
      </c>
      <c r="W26" s="95" t="e">
        <f ca="1">IF('Invoer Parameters'!$D$55="Berekening",W20,W16)</f>
        <v>#REF!</v>
      </c>
      <c r="X26" s="95" t="e">
        <f ca="1">IF('Invoer Parameters'!$D$55="Berekening",X20,X16)</f>
        <v>#REF!</v>
      </c>
      <c r="Y26" s="95" t="e">
        <f ca="1">IF('Invoer Parameters'!$D$55="Berekening",Y20,Y16)</f>
        <v>#REF!</v>
      </c>
      <c r="Z26" s="95" t="e">
        <f ca="1">IF('Invoer Parameters'!$D$55="Berekening",Z20,Z16)</f>
        <v>#REF!</v>
      </c>
      <c r="AA26" s="95" t="e">
        <f ca="1">IF('Invoer Parameters'!$D$55="Berekening",AA20,AA16)</f>
        <v>#REF!</v>
      </c>
      <c r="AB26" s="95" t="e">
        <f ca="1">IF('Invoer Parameters'!$D$55="Berekening",AB20,AB16)</f>
        <v>#REF!</v>
      </c>
      <c r="AC26" s="95" t="e">
        <f ca="1">IF('Invoer Parameters'!$D$55="Berekening",AC20,AC16)</f>
        <v>#REF!</v>
      </c>
      <c r="AD26" s="95" t="e">
        <f ca="1">IF('Invoer Parameters'!$D$55="Berekening",AD20,AD16)</f>
        <v>#REF!</v>
      </c>
      <c r="AE26" s="95" t="e">
        <f ca="1">IF('Invoer Parameters'!$D$55="Berekening",AE20,AE16)</f>
        <v>#REF!</v>
      </c>
      <c r="AF26" s="95" t="e">
        <f ca="1">IF('Invoer Parameters'!$D$55="Berekening",AF20,AF16)</f>
        <v>#REF!</v>
      </c>
      <c r="AG26" s="95" t="e">
        <f ca="1">IF('Invoer Parameters'!$D$55="Berekening",AG20,AG16)</f>
        <v>#REF!</v>
      </c>
      <c r="AH26" s="95" t="e">
        <f ca="1">IF('Invoer Parameters'!$D$55="Berekening",AH20,AH16)</f>
        <v>#REF!</v>
      </c>
      <c r="AI26" s="95" t="e">
        <f ca="1">IF('Invoer Parameters'!$D$55="Berekening",AI20,AI16)</f>
        <v>#REF!</v>
      </c>
      <c r="AJ26" s="95" t="e">
        <f ca="1">IF('Invoer Parameters'!$D$55="Berekening",AJ20,AJ16)</f>
        <v>#REF!</v>
      </c>
      <c r="AK26" s="95" t="e">
        <f ca="1">IF('Invoer Parameters'!$D$55="Berekening",AK20,AK16)</f>
        <v>#REF!</v>
      </c>
      <c r="AL26" s="95" t="e">
        <f ca="1">IF('Invoer Parameters'!$D$55="Berekening",AL20,AL16)</f>
        <v>#REF!</v>
      </c>
      <c r="AM26" s="95" t="e">
        <f ca="1">IF('Invoer Parameters'!$D$55="Berekening",AM20,AM16)</f>
        <v>#REF!</v>
      </c>
      <c r="AN26" s="95" t="e">
        <f ca="1">IF('Invoer Parameters'!$D$55="Berekening",AN20,AN16)</f>
        <v>#REF!</v>
      </c>
      <c r="AO26" s="95" t="e">
        <f ca="1">IF('Invoer Parameters'!$D$55="Berekening",AO20,AO16)</f>
        <v>#REF!</v>
      </c>
      <c r="AP26" s="95" t="e">
        <f ca="1">IF('Invoer Parameters'!$D$55="Berekening",AP20,AP16)</f>
        <v>#REF!</v>
      </c>
      <c r="AQ26" s="95" t="e">
        <f ca="1">IF('Invoer Parameters'!$D$55="Berekening",AQ20,AQ16)</f>
        <v>#REF!</v>
      </c>
      <c r="AR26" s="95" t="e">
        <f ca="1">IF('Invoer Parameters'!$D$55="Berekening",AR20,AR16)</f>
        <v>#REF!</v>
      </c>
      <c r="AS26" s="95" t="e">
        <f ca="1">IF('Invoer Parameters'!$D$55="Berekening",AS20,AS16)</f>
        <v>#REF!</v>
      </c>
    </row>
    <row r="27" spans="2:45" s="278" customFormat="1">
      <c r="B27" s="278" t="s">
        <v>210</v>
      </c>
      <c r="C27" s="278" t="s">
        <v>246</v>
      </c>
      <c r="D27" s="278" t="s">
        <v>77</v>
      </c>
      <c r="E27" s="279" t="e">
        <f ca="1">SUM(F27:AS27)</f>
        <v>#REF!</v>
      </c>
      <c r="F27" s="279" t="e">
        <f t="shared" ref="F27:AN27" ca="1" si="21">F26*F10/1000</f>
        <v>#REF!</v>
      </c>
      <c r="G27" s="279" t="e">
        <f t="shared" ca="1" si="21"/>
        <v>#REF!</v>
      </c>
      <c r="H27" s="279" t="e">
        <f t="shared" ca="1" si="21"/>
        <v>#REF!</v>
      </c>
      <c r="I27" s="279" t="e">
        <f t="shared" ca="1" si="21"/>
        <v>#REF!</v>
      </c>
      <c r="J27" s="279" t="e">
        <f t="shared" ca="1" si="21"/>
        <v>#REF!</v>
      </c>
      <c r="K27" s="279" t="e">
        <f t="shared" ca="1" si="21"/>
        <v>#REF!</v>
      </c>
      <c r="L27" s="279" t="e">
        <f t="shared" ca="1" si="21"/>
        <v>#REF!</v>
      </c>
      <c r="M27" s="279" t="e">
        <f t="shared" ca="1" si="21"/>
        <v>#REF!</v>
      </c>
      <c r="N27" s="279" t="e">
        <f t="shared" ca="1" si="21"/>
        <v>#REF!</v>
      </c>
      <c r="O27" s="279" t="e">
        <f t="shared" ca="1" si="21"/>
        <v>#REF!</v>
      </c>
      <c r="P27" s="279" t="e">
        <f t="shared" ca="1" si="21"/>
        <v>#REF!</v>
      </c>
      <c r="Q27" s="279" t="e">
        <f t="shared" ca="1" si="21"/>
        <v>#REF!</v>
      </c>
      <c r="R27" s="279" t="e">
        <f t="shared" ca="1" si="21"/>
        <v>#REF!</v>
      </c>
      <c r="S27" s="279" t="e">
        <f t="shared" ca="1" si="21"/>
        <v>#REF!</v>
      </c>
      <c r="T27" s="279" t="e">
        <f t="shared" ca="1" si="21"/>
        <v>#REF!</v>
      </c>
      <c r="U27" s="279" t="e">
        <f t="shared" ca="1" si="21"/>
        <v>#REF!</v>
      </c>
      <c r="V27" s="279" t="e">
        <f t="shared" ca="1" si="21"/>
        <v>#REF!</v>
      </c>
      <c r="W27" s="279" t="e">
        <f t="shared" ca="1" si="21"/>
        <v>#REF!</v>
      </c>
      <c r="X27" s="279" t="e">
        <f t="shared" ca="1" si="21"/>
        <v>#REF!</v>
      </c>
      <c r="Y27" s="279" t="e">
        <f t="shared" ca="1" si="21"/>
        <v>#REF!</v>
      </c>
      <c r="Z27" s="279" t="e">
        <f t="shared" ca="1" si="21"/>
        <v>#REF!</v>
      </c>
      <c r="AA27" s="279" t="e">
        <f t="shared" ca="1" si="21"/>
        <v>#REF!</v>
      </c>
      <c r="AB27" s="279" t="e">
        <f t="shared" ca="1" si="21"/>
        <v>#REF!</v>
      </c>
      <c r="AC27" s="279" t="e">
        <f t="shared" ca="1" si="21"/>
        <v>#REF!</v>
      </c>
      <c r="AD27" s="279" t="e">
        <f t="shared" ca="1" si="21"/>
        <v>#REF!</v>
      </c>
      <c r="AE27" s="279" t="e">
        <f t="shared" ca="1" si="21"/>
        <v>#REF!</v>
      </c>
      <c r="AF27" s="279" t="e">
        <f t="shared" ca="1" si="21"/>
        <v>#REF!</v>
      </c>
      <c r="AG27" s="279" t="e">
        <f t="shared" ca="1" si="21"/>
        <v>#REF!</v>
      </c>
      <c r="AH27" s="279" t="e">
        <f t="shared" ca="1" si="21"/>
        <v>#REF!</v>
      </c>
      <c r="AI27" s="279" t="e">
        <f t="shared" ca="1" si="21"/>
        <v>#REF!</v>
      </c>
      <c r="AJ27" s="279" t="e">
        <f t="shared" ca="1" si="21"/>
        <v>#REF!</v>
      </c>
      <c r="AK27" s="279" t="e">
        <f t="shared" ca="1" si="21"/>
        <v>#REF!</v>
      </c>
      <c r="AL27" s="279" t="e">
        <f t="shared" ca="1" si="21"/>
        <v>#REF!</v>
      </c>
      <c r="AM27" s="279" t="e">
        <f t="shared" ca="1" si="21"/>
        <v>#REF!</v>
      </c>
      <c r="AN27" s="279" t="e">
        <f t="shared" ca="1" si="21"/>
        <v>#REF!</v>
      </c>
      <c r="AO27" s="279" t="e">
        <f t="shared" ref="AO27" ca="1" si="22">AO26*AO10/1000</f>
        <v>#REF!</v>
      </c>
      <c r="AP27" s="279" t="e">
        <f t="shared" ref="AP27:AR27" ca="1" si="23">AP26*AP10/1000</f>
        <v>#REF!</v>
      </c>
      <c r="AQ27" s="279" t="e">
        <f t="shared" ca="1" si="23"/>
        <v>#REF!</v>
      </c>
      <c r="AR27" s="279" t="e">
        <f t="shared" ca="1" si="23"/>
        <v>#REF!</v>
      </c>
      <c r="AS27" s="279" t="e">
        <f t="shared" ref="AS27" ca="1" si="24">AS26*AS10/1000</f>
        <v>#REF!</v>
      </c>
    </row>
    <row r="28" spans="2:45" s="278" customFormat="1">
      <c r="B28" s="278" t="s">
        <v>214</v>
      </c>
      <c r="C28" s="278">
        <f>'MP en GVO'!B12</f>
        <v>0</v>
      </c>
      <c r="D28" s="278" t="s">
        <v>77</v>
      </c>
      <c r="E28" s="279" t="e">
        <f ca="1">SUM(F28:AS28)</f>
        <v>#REF!</v>
      </c>
      <c r="F28" s="280" t="e">
        <f ca="1">F17</f>
        <v>#REF!</v>
      </c>
      <c r="G28" s="280" t="e">
        <f t="shared" ref="G28:AO28" ca="1" si="25">G17</f>
        <v>#REF!</v>
      </c>
      <c r="H28" s="280" t="e">
        <f t="shared" ca="1" si="25"/>
        <v>#REF!</v>
      </c>
      <c r="I28" s="280" t="e">
        <f t="shared" ca="1" si="25"/>
        <v>#REF!</v>
      </c>
      <c r="J28" s="280" t="e">
        <f t="shared" ca="1" si="25"/>
        <v>#REF!</v>
      </c>
      <c r="K28" s="280" t="e">
        <f t="shared" ca="1" si="25"/>
        <v>#REF!</v>
      </c>
      <c r="L28" s="280" t="e">
        <f t="shared" ca="1" si="25"/>
        <v>#REF!</v>
      </c>
      <c r="M28" s="280" t="e">
        <f t="shared" ca="1" si="25"/>
        <v>#REF!</v>
      </c>
      <c r="N28" s="280" t="e">
        <f t="shared" ca="1" si="25"/>
        <v>#REF!</v>
      </c>
      <c r="O28" s="280" t="e">
        <f t="shared" ca="1" si="25"/>
        <v>#REF!</v>
      </c>
      <c r="P28" s="280" t="e">
        <f t="shared" ca="1" si="25"/>
        <v>#REF!</v>
      </c>
      <c r="Q28" s="280" t="e">
        <f t="shared" ca="1" si="25"/>
        <v>#REF!</v>
      </c>
      <c r="R28" s="280" t="e">
        <f t="shared" ca="1" si="25"/>
        <v>#REF!</v>
      </c>
      <c r="S28" s="280" t="e">
        <f t="shared" ca="1" si="25"/>
        <v>#REF!</v>
      </c>
      <c r="T28" s="280" t="e">
        <f t="shared" ca="1" si="25"/>
        <v>#REF!</v>
      </c>
      <c r="U28" s="280" t="e">
        <f t="shared" ca="1" si="25"/>
        <v>#REF!</v>
      </c>
      <c r="V28" s="280" t="e">
        <f t="shared" ca="1" si="25"/>
        <v>#REF!</v>
      </c>
      <c r="W28" s="280" t="e">
        <f t="shared" ca="1" si="25"/>
        <v>#REF!</v>
      </c>
      <c r="X28" s="280" t="e">
        <f t="shared" ca="1" si="25"/>
        <v>#REF!</v>
      </c>
      <c r="Y28" s="280" t="e">
        <f t="shared" ca="1" si="25"/>
        <v>#REF!</v>
      </c>
      <c r="Z28" s="280" t="e">
        <f t="shared" ca="1" si="25"/>
        <v>#REF!</v>
      </c>
      <c r="AA28" s="280" t="e">
        <f t="shared" ca="1" si="25"/>
        <v>#REF!</v>
      </c>
      <c r="AB28" s="280" t="e">
        <f t="shared" ca="1" si="25"/>
        <v>#REF!</v>
      </c>
      <c r="AC28" s="280" t="e">
        <f t="shared" ca="1" si="25"/>
        <v>#REF!</v>
      </c>
      <c r="AD28" s="280" t="e">
        <f t="shared" ca="1" si="25"/>
        <v>#REF!</v>
      </c>
      <c r="AE28" s="280" t="e">
        <f t="shared" ca="1" si="25"/>
        <v>#REF!</v>
      </c>
      <c r="AF28" s="280" t="e">
        <f t="shared" ca="1" si="25"/>
        <v>#REF!</v>
      </c>
      <c r="AG28" s="280" t="e">
        <f t="shared" ca="1" si="25"/>
        <v>#REF!</v>
      </c>
      <c r="AH28" s="280" t="e">
        <f t="shared" ca="1" si="25"/>
        <v>#REF!</v>
      </c>
      <c r="AI28" s="280" t="e">
        <f t="shared" ca="1" si="25"/>
        <v>#REF!</v>
      </c>
      <c r="AJ28" s="280" t="e">
        <f t="shared" ca="1" si="25"/>
        <v>#REF!</v>
      </c>
      <c r="AK28" s="280" t="e">
        <f t="shared" ca="1" si="25"/>
        <v>#REF!</v>
      </c>
      <c r="AL28" s="280" t="e">
        <f t="shared" ca="1" si="25"/>
        <v>#REF!</v>
      </c>
      <c r="AM28" s="280" t="e">
        <f t="shared" ca="1" si="25"/>
        <v>#REF!</v>
      </c>
      <c r="AN28" s="280" t="e">
        <f t="shared" ca="1" si="25"/>
        <v>#REF!</v>
      </c>
      <c r="AO28" s="280" t="e">
        <f t="shared" ca="1" si="25"/>
        <v>#REF!</v>
      </c>
      <c r="AP28" s="280" t="e">
        <f t="shared" ref="AP28:AR28" ca="1" si="26">AP17</f>
        <v>#REF!</v>
      </c>
      <c r="AQ28" s="280" t="e">
        <f t="shared" ca="1" si="26"/>
        <v>#REF!</v>
      </c>
      <c r="AR28" s="280" t="e">
        <f t="shared" ca="1" si="26"/>
        <v>#REF!</v>
      </c>
      <c r="AS28" s="280" t="e">
        <f t="shared" ref="AS28" ca="1" si="27">AS17</f>
        <v>#REF!</v>
      </c>
    </row>
    <row r="29" spans="2:45" s="278" customFormat="1">
      <c r="B29" s="278" t="s">
        <v>247</v>
      </c>
      <c r="C29" s="278" t="s">
        <v>248</v>
      </c>
      <c r="D29" s="278" t="s">
        <v>77</v>
      </c>
      <c r="E29" s="279" t="e">
        <f ca="1">SUM(F29:AS29)</f>
        <v>#REF!</v>
      </c>
      <c r="F29" s="279" t="e">
        <f ca="1">F24+F27+F28</f>
        <v>#REF!</v>
      </c>
      <c r="G29" s="279" t="e">
        <f t="shared" ref="G29:AO29" ca="1" si="28">G24+G27+G28</f>
        <v>#REF!</v>
      </c>
      <c r="H29" s="279" t="e">
        <f t="shared" ca="1" si="28"/>
        <v>#REF!</v>
      </c>
      <c r="I29" s="279" t="e">
        <f t="shared" ca="1" si="28"/>
        <v>#REF!</v>
      </c>
      <c r="J29" s="279" t="e">
        <f t="shared" ca="1" si="28"/>
        <v>#REF!</v>
      </c>
      <c r="K29" s="279" t="e">
        <f t="shared" ca="1" si="28"/>
        <v>#REF!</v>
      </c>
      <c r="L29" s="279" t="e">
        <f t="shared" ca="1" si="28"/>
        <v>#REF!</v>
      </c>
      <c r="M29" s="279" t="e">
        <f t="shared" ca="1" si="28"/>
        <v>#REF!</v>
      </c>
      <c r="N29" s="279" t="e">
        <f t="shared" ca="1" si="28"/>
        <v>#REF!</v>
      </c>
      <c r="O29" s="279" t="e">
        <f t="shared" ca="1" si="28"/>
        <v>#REF!</v>
      </c>
      <c r="P29" s="279" t="e">
        <f t="shared" ca="1" si="28"/>
        <v>#REF!</v>
      </c>
      <c r="Q29" s="279" t="e">
        <f t="shared" ca="1" si="28"/>
        <v>#REF!</v>
      </c>
      <c r="R29" s="279" t="e">
        <f t="shared" ca="1" si="28"/>
        <v>#REF!</v>
      </c>
      <c r="S29" s="279" t="e">
        <f t="shared" ca="1" si="28"/>
        <v>#REF!</v>
      </c>
      <c r="T29" s="279" t="e">
        <f t="shared" ca="1" si="28"/>
        <v>#REF!</v>
      </c>
      <c r="U29" s="279" t="e">
        <f t="shared" ca="1" si="28"/>
        <v>#REF!</v>
      </c>
      <c r="V29" s="279" t="e">
        <f t="shared" ca="1" si="28"/>
        <v>#REF!</v>
      </c>
      <c r="W29" s="279" t="e">
        <f t="shared" ca="1" si="28"/>
        <v>#REF!</v>
      </c>
      <c r="X29" s="279" t="e">
        <f t="shared" ca="1" si="28"/>
        <v>#REF!</v>
      </c>
      <c r="Y29" s="279" t="e">
        <f t="shared" ca="1" si="28"/>
        <v>#REF!</v>
      </c>
      <c r="Z29" s="279" t="e">
        <f t="shared" ca="1" si="28"/>
        <v>#REF!</v>
      </c>
      <c r="AA29" s="279" t="e">
        <f t="shared" ca="1" si="28"/>
        <v>#REF!</v>
      </c>
      <c r="AB29" s="279" t="e">
        <f t="shared" ca="1" si="28"/>
        <v>#REF!</v>
      </c>
      <c r="AC29" s="279" t="e">
        <f t="shared" ca="1" si="28"/>
        <v>#REF!</v>
      </c>
      <c r="AD29" s="279" t="e">
        <f t="shared" ca="1" si="28"/>
        <v>#REF!</v>
      </c>
      <c r="AE29" s="279" t="e">
        <f t="shared" ca="1" si="28"/>
        <v>#REF!</v>
      </c>
      <c r="AF29" s="279" t="e">
        <f t="shared" ca="1" si="28"/>
        <v>#REF!</v>
      </c>
      <c r="AG29" s="279" t="e">
        <f t="shared" ca="1" si="28"/>
        <v>#REF!</v>
      </c>
      <c r="AH29" s="279" t="e">
        <f t="shared" ca="1" si="28"/>
        <v>#REF!</v>
      </c>
      <c r="AI29" s="279" t="e">
        <f t="shared" ca="1" si="28"/>
        <v>#REF!</v>
      </c>
      <c r="AJ29" s="279" t="e">
        <f t="shared" ca="1" si="28"/>
        <v>#REF!</v>
      </c>
      <c r="AK29" s="279" t="e">
        <f t="shared" ca="1" si="28"/>
        <v>#REF!</v>
      </c>
      <c r="AL29" s="279" t="e">
        <f t="shared" ca="1" si="28"/>
        <v>#REF!</v>
      </c>
      <c r="AM29" s="279" t="e">
        <f t="shared" ca="1" si="28"/>
        <v>#REF!</v>
      </c>
      <c r="AN29" s="279" t="e">
        <f t="shared" ca="1" si="28"/>
        <v>#REF!</v>
      </c>
      <c r="AO29" s="279" t="e">
        <f t="shared" ca="1" si="28"/>
        <v>#REF!</v>
      </c>
      <c r="AP29" s="279" t="e">
        <f t="shared" ref="AP29:AR29" ca="1" si="29">AP24+AP27+AP28</f>
        <v>#REF!</v>
      </c>
      <c r="AQ29" s="279" t="e">
        <f t="shared" ca="1" si="29"/>
        <v>#REF!</v>
      </c>
      <c r="AR29" s="279" t="e">
        <f t="shared" ca="1" si="29"/>
        <v>#REF!</v>
      </c>
      <c r="AS29" s="279" t="e">
        <f t="shared" ref="AS29" ca="1" si="30">AS24+AS27+AS28</f>
        <v>#REF!</v>
      </c>
    </row>
    <row r="31" spans="2:45" s="289" customFormat="1">
      <c r="B31" s="289" t="s">
        <v>249</v>
      </c>
      <c r="C31" s="289" t="s">
        <v>250</v>
      </c>
      <c r="D31" s="289" t="s">
        <v>77</v>
      </c>
      <c r="E31" s="290" t="e">
        <f ca="1">SUM(F31:AS31)</f>
        <v>#REF!</v>
      </c>
      <c r="F31" s="290" t="e">
        <f ca="1">IF(F$23=0,0,IF('Invoer Parameters'!$D$64="Berekening",OPEXberekening!C16,F18))</f>
        <v>#REF!</v>
      </c>
      <c r="G31" s="290" t="e">
        <f ca="1">IF(G$23=0,0,IF('Invoer Parameters'!$D$64="Berekening",OPEXberekening!D16,G18))</f>
        <v>#REF!</v>
      </c>
      <c r="H31" s="290" t="e">
        <f ca="1">IF(H$23=0,0,IF('Invoer Parameters'!$D$64="Berekening",OPEXberekening!E16,H18))</f>
        <v>#REF!</v>
      </c>
      <c r="I31" s="290" t="e">
        <f ca="1">IF(I$23=0,0,IF('Invoer Parameters'!$D$64="Berekening",OPEXberekening!F16,I18))</f>
        <v>#REF!</v>
      </c>
      <c r="J31" s="290" t="e">
        <f ca="1">IF(J$23=0,0,IF('Invoer Parameters'!$D$64="Berekening",OPEXberekening!G16,J18))</f>
        <v>#REF!</v>
      </c>
      <c r="K31" s="290" t="e">
        <f ca="1">IF(K$23=0,0,IF('Invoer Parameters'!$D$64="Berekening",OPEXberekening!H16,K18))</f>
        <v>#REF!</v>
      </c>
      <c r="L31" s="290" t="e">
        <f ca="1">IF(L$23=0,0,IF('Invoer Parameters'!$D$64="Berekening",OPEXberekening!I16,L18))</f>
        <v>#REF!</v>
      </c>
      <c r="M31" s="290" t="e">
        <f ca="1">IF(M$23=0,0,IF('Invoer Parameters'!$D$64="Berekening",OPEXberekening!J16,M18))</f>
        <v>#REF!</v>
      </c>
      <c r="N31" s="290" t="e">
        <f ca="1">IF(N$23=0,0,IF('Invoer Parameters'!$D$64="Berekening",OPEXberekening!K16,N18))</f>
        <v>#REF!</v>
      </c>
      <c r="O31" s="290" t="e">
        <f ca="1">IF(O$23=0,0,IF('Invoer Parameters'!$D$64="Berekening",OPEXberekening!L16,O18))</f>
        <v>#REF!</v>
      </c>
      <c r="P31" s="290" t="e">
        <f ca="1">IF(P$23=0,0,IF('Invoer Parameters'!$D$64="Berekening",OPEXberekening!M16,P18))</f>
        <v>#REF!</v>
      </c>
      <c r="Q31" s="290" t="e">
        <f ca="1">IF(Q$23=0,0,IF('Invoer Parameters'!$D$64="Berekening",OPEXberekening!N16,Q18))</f>
        <v>#REF!</v>
      </c>
      <c r="R31" s="290" t="e">
        <f ca="1">IF(R$23=0,0,IF('Invoer Parameters'!$D$64="Berekening",OPEXberekening!O16,R18))</f>
        <v>#REF!</v>
      </c>
      <c r="S31" s="290" t="e">
        <f ca="1">IF(S$23=0,0,IF('Invoer Parameters'!$D$64="Berekening",OPEXberekening!P16,S18))</f>
        <v>#REF!</v>
      </c>
      <c r="T31" s="290" t="e">
        <f ca="1">IF(T$23=0,0,IF('Invoer Parameters'!$D$64="Berekening",OPEXberekening!Q16,T18))</f>
        <v>#REF!</v>
      </c>
      <c r="U31" s="290" t="e">
        <f ca="1">IF(U$23=0,0,IF('Invoer Parameters'!$D$64="Berekening",OPEXberekening!R16,U18))</f>
        <v>#REF!</v>
      </c>
      <c r="V31" s="290" t="e">
        <f ca="1">IF(V$23=0,0,IF('Invoer Parameters'!$D$64="Berekening",OPEXberekening!S16,V18))</f>
        <v>#REF!</v>
      </c>
      <c r="W31" s="290" t="e">
        <f ca="1">IF(W$23=0,0,IF('Invoer Parameters'!$D$64="Berekening",OPEXberekening!T16,W18))</f>
        <v>#REF!</v>
      </c>
      <c r="X31" s="290" t="e">
        <f ca="1">IF(X$23=0,0,IF('Invoer Parameters'!$D$64="Berekening",OPEXberekening!U16,X18))</f>
        <v>#REF!</v>
      </c>
      <c r="Y31" s="290" t="e">
        <f ca="1">IF(Y$23=0,0,IF('Invoer Parameters'!$D$64="Berekening",OPEXberekening!V16,Y18))</f>
        <v>#REF!</v>
      </c>
      <c r="Z31" s="290" t="e">
        <f ca="1">IF(Z$23=0,0,IF('Invoer Parameters'!$D$64="Berekening",OPEXberekening!W16,Z18))</f>
        <v>#REF!</v>
      </c>
      <c r="AA31" s="290" t="e">
        <f ca="1">IF(AA$23=0,0,IF('Invoer Parameters'!$D$64="Berekening",OPEXberekening!X16,AA18))</f>
        <v>#REF!</v>
      </c>
      <c r="AB31" s="290" t="e">
        <f ca="1">IF(AB$23=0,0,IF('Invoer Parameters'!$D$64="Berekening",OPEXberekening!Y16,AB18))</f>
        <v>#REF!</v>
      </c>
      <c r="AC31" s="290" t="e">
        <f ca="1">IF(AC$23=0,0,IF('Invoer Parameters'!$D$64="Berekening",OPEXberekening!Z16,AC18))</f>
        <v>#REF!</v>
      </c>
      <c r="AD31" s="290" t="e">
        <f ca="1">IF(AD$23=0,0,IF('Invoer Parameters'!$D$64="Berekening",OPEXberekening!AA16,AD18))</f>
        <v>#REF!</v>
      </c>
      <c r="AE31" s="290" t="e">
        <f ca="1">IF(AE$23=0,0,IF('Invoer Parameters'!$D$64="Berekening",OPEXberekening!AB16,AE18))</f>
        <v>#REF!</v>
      </c>
      <c r="AF31" s="290" t="e">
        <f ca="1">IF(AF$23=0,0,IF('Invoer Parameters'!$D$64="Berekening",OPEXberekening!AC16,AF18))</f>
        <v>#REF!</v>
      </c>
      <c r="AG31" s="290" t="e">
        <f ca="1">IF(AG$23=0,0,IF('Invoer Parameters'!$D$64="Berekening",OPEXberekening!AD16,AG18))</f>
        <v>#REF!</v>
      </c>
      <c r="AH31" s="290" t="e">
        <f ca="1">IF(AH$23=0,0,IF('Invoer Parameters'!$D$64="Berekening",OPEXberekening!AE16,AH18))</f>
        <v>#REF!</v>
      </c>
      <c r="AI31" s="290" t="e">
        <f ca="1">IF(AI$23=0,0,IF('Invoer Parameters'!$D$64="Berekening",OPEXberekening!AF16,AI18))</f>
        <v>#REF!</v>
      </c>
      <c r="AJ31" s="290" t="e">
        <f ca="1">IF(AJ$23=0,0,IF('Invoer Parameters'!$D$64="Berekening",OPEXberekening!AG16,AJ18))</f>
        <v>#REF!</v>
      </c>
      <c r="AK31" s="290" t="e">
        <f ca="1">IF(AK$23=0,0,IF('Invoer Parameters'!$D$64="Berekening",OPEXberekening!AH16,AK18))</f>
        <v>#REF!</v>
      </c>
      <c r="AL31" s="290" t="e">
        <f ca="1">IF(AL$23=0,0,IF('Invoer Parameters'!$D$64="Berekening",OPEXberekening!AI16,AL18))</f>
        <v>#REF!</v>
      </c>
      <c r="AM31" s="290" t="e">
        <f ca="1">IF(AM$23=0,0,IF('Invoer Parameters'!$D$64="Berekening",OPEXberekening!AJ16,AM18))</f>
        <v>#REF!</v>
      </c>
      <c r="AN31" s="290" t="e">
        <f ca="1">IF(AN$23=0,0,IF('Invoer Parameters'!$D$64="Berekening",OPEXberekening!AK16,AN18))</f>
        <v>#REF!</v>
      </c>
      <c r="AO31" s="290" t="e">
        <f ca="1">IF(AO$23=0,0,IF('Invoer Parameters'!$D$64="Berekening",OPEXberekening!AL16,AO18))</f>
        <v>#REF!</v>
      </c>
      <c r="AP31" s="290" t="e">
        <f ca="1">IF(AP$23=0,0,IF('Invoer Parameters'!$D$64="Berekening",OPEXberekening!AM16,AP18))</f>
        <v>#REF!</v>
      </c>
      <c r="AQ31" s="290" t="e">
        <f ca="1">IF(AQ$23=0,0,IF('Invoer Parameters'!$D$64="Berekening",OPEXberekening!AN16,AQ18))</f>
        <v>#REF!</v>
      </c>
      <c r="AR31" s="290" t="e">
        <f ca="1">IF(AR$23=0,0,IF('Invoer Parameters'!$D$64="Berekening",OPEXberekening!AO16,AR18))</f>
        <v>#REF!</v>
      </c>
      <c r="AS31" s="290" t="e">
        <f ca="1">IF(AS$23=0,0,IF('Invoer Parameters'!$D$64="Berekening",OPEXberekening!AP16,AS18))</f>
        <v>#REF!</v>
      </c>
    </row>
    <row r="33" spans="2:45" s="278" customFormat="1">
      <c r="B33" s="278" t="s">
        <v>251</v>
      </c>
      <c r="C33" s="278" t="s">
        <v>252</v>
      </c>
      <c r="D33" s="278" t="s">
        <v>77</v>
      </c>
      <c r="E33" s="279" t="e">
        <f ca="1">SUM(F33:AS33)</f>
        <v>#REF!</v>
      </c>
      <c r="F33" s="279" t="e">
        <f t="shared" ref="F33:AE33" ca="1" si="31">F29-F31</f>
        <v>#REF!</v>
      </c>
      <c r="G33" s="279" t="e">
        <f t="shared" ca="1" si="31"/>
        <v>#REF!</v>
      </c>
      <c r="H33" s="279" t="e">
        <f ca="1">H29-H31</f>
        <v>#REF!</v>
      </c>
      <c r="I33" s="279" t="e">
        <f t="shared" ca="1" si="31"/>
        <v>#REF!</v>
      </c>
      <c r="J33" s="279" t="e">
        <f t="shared" ca="1" si="31"/>
        <v>#REF!</v>
      </c>
      <c r="K33" s="279" t="e">
        <f t="shared" ca="1" si="31"/>
        <v>#REF!</v>
      </c>
      <c r="L33" s="279" t="e">
        <f t="shared" ca="1" si="31"/>
        <v>#REF!</v>
      </c>
      <c r="M33" s="279" t="e">
        <f t="shared" ca="1" si="31"/>
        <v>#REF!</v>
      </c>
      <c r="N33" s="279" t="e">
        <f t="shared" ca="1" si="31"/>
        <v>#REF!</v>
      </c>
      <c r="O33" s="279" t="e">
        <f t="shared" ca="1" si="31"/>
        <v>#REF!</v>
      </c>
      <c r="P33" s="279" t="e">
        <f t="shared" ca="1" si="31"/>
        <v>#REF!</v>
      </c>
      <c r="Q33" s="279" t="e">
        <f t="shared" ca="1" si="31"/>
        <v>#REF!</v>
      </c>
      <c r="R33" s="279" t="e">
        <f t="shared" ca="1" si="31"/>
        <v>#REF!</v>
      </c>
      <c r="S33" s="279" t="e">
        <f t="shared" ca="1" si="31"/>
        <v>#REF!</v>
      </c>
      <c r="T33" s="279" t="e">
        <f t="shared" ca="1" si="31"/>
        <v>#REF!</v>
      </c>
      <c r="U33" s="279" t="e">
        <f t="shared" ca="1" si="31"/>
        <v>#REF!</v>
      </c>
      <c r="V33" s="279" t="e">
        <f t="shared" ca="1" si="31"/>
        <v>#REF!</v>
      </c>
      <c r="W33" s="279" t="e">
        <f t="shared" ca="1" si="31"/>
        <v>#REF!</v>
      </c>
      <c r="X33" s="279" t="e">
        <f t="shared" ca="1" si="31"/>
        <v>#REF!</v>
      </c>
      <c r="Y33" s="279" t="e">
        <f t="shared" ca="1" si="31"/>
        <v>#REF!</v>
      </c>
      <c r="Z33" s="279" t="e">
        <f t="shared" ca="1" si="31"/>
        <v>#REF!</v>
      </c>
      <c r="AA33" s="279" t="e">
        <f t="shared" ca="1" si="31"/>
        <v>#REF!</v>
      </c>
      <c r="AB33" s="279" t="e">
        <f t="shared" ca="1" si="31"/>
        <v>#REF!</v>
      </c>
      <c r="AC33" s="279" t="e">
        <f t="shared" ca="1" si="31"/>
        <v>#REF!</v>
      </c>
      <c r="AD33" s="279" t="e">
        <f t="shared" ca="1" si="31"/>
        <v>#REF!</v>
      </c>
      <c r="AE33" s="279" t="e">
        <f t="shared" ca="1" si="31"/>
        <v>#REF!</v>
      </c>
      <c r="AF33" s="279" t="e">
        <f t="shared" ref="AF33" ca="1" si="32">AF29-AF31</f>
        <v>#REF!</v>
      </c>
      <c r="AG33" s="279" t="e">
        <f t="shared" ref="AG33:AI33" ca="1" si="33">AG29-AG31</f>
        <v>#REF!</v>
      </c>
      <c r="AH33" s="279" t="e">
        <f t="shared" ca="1" si="33"/>
        <v>#REF!</v>
      </c>
      <c r="AI33" s="279" t="e">
        <f t="shared" ca="1" si="33"/>
        <v>#REF!</v>
      </c>
      <c r="AJ33" s="279" t="e">
        <f t="shared" ref="AJ33:AN33" ca="1" si="34">AJ29-AJ31</f>
        <v>#REF!</v>
      </c>
      <c r="AK33" s="279" t="e">
        <f t="shared" ca="1" si="34"/>
        <v>#REF!</v>
      </c>
      <c r="AL33" s="279" t="e">
        <f t="shared" ca="1" si="34"/>
        <v>#REF!</v>
      </c>
      <c r="AM33" s="279" t="e">
        <f t="shared" ca="1" si="34"/>
        <v>#REF!</v>
      </c>
      <c r="AN33" s="279" t="e">
        <f t="shared" ca="1" si="34"/>
        <v>#REF!</v>
      </c>
      <c r="AO33" s="279" t="e">
        <f t="shared" ref="AO33" ca="1" si="35">AO29-AO31</f>
        <v>#REF!</v>
      </c>
      <c r="AP33" s="279" t="e">
        <f t="shared" ref="AP33:AR33" ca="1" si="36">AP29-AP31</f>
        <v>#REF!</v>
      </c>
      <c r="AQ33" s="279" t="e">
        <f t="shared" ca="1" si="36"/>
        <v>#REF!</v>
      </c>
      <c r="AR33" s="279" t="e">
        <f t="shared" ca="1" si="36"/>
        <v>#REF!</v>
      </c>
      <c r="AS33" s="279" t="e">
        <f t="shared" ref="AS33" ca="1" si="37">AS29-AS31</f>
        <v>#REF!</v>
      </c>
    </row>
    <row r="34" spans="2:4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2:45">
      <c r="F35" s="1" t="s">
        <v>115</v>
      </c>
      <c r="G35" s="1" t="s">
        <v>116</v>
      </c>
      <c r="H35" s="1" t="s">
        <v>117</v>
      </c>
      <c r="I35" s="1" t="s">
        <v>118</v>
      </c>
      <c r="J35" s="1" t="s">
        <v>119</v>
      </c>
    </row>
    <row r="36" spans="2:45">
      <c r="C36" s="1" t="s">
        <v>253</v>
      </c>
      <c r="D36" s="1" t="s">
        <v>77</v>
      </c>
      <c r="E36" s="22"/>
      <c r="F36" s="22">
        <f>'Invoer Parameters'!D66</f>
        <v>0</v>
      </c>
      <c r="G36" s="22">
        <f>'Invoer Parameters'!D67</f>
        <v>0</v>
      </c>
      <c r="H36" s="22">
        <f>'Invoer Parameters'!D68</f>
        <v>0</v>
      </c>
      <c r="I36" s="22">
        <f>'Invoer Parameters'!D69</f>
        <v>0</v>
      </c>
      <c r="J36" s="22">
        <f>'Invoer Parameters'!D70</f>
        <v>0</v>
      </c>
    </row>
    <row r="37" spans="2:45">
      <c r="B37" s="1" t="s">
        <v>254</v>
      </c>
      <c r="C37" s="1" t="s">
        <v>255</v>
      </c>
      <c r="D37" s="1" t="s">
        <v>77</v>
      </c>
      <c r="G37" s="22">
        <f>IF(G$2&gt;'Invoer Parameters'!$D$38,0,$F$36/'Invoer Parameters'!$D$38)</f>
        <v>0</v>
      </c>
      <c r="H37" s="22">
        <f>IF(H$2&gt;'Invoer Parameters'!$D$38,0,$F$36/'Invoer Parameters'!$D$38)</f>
        <v>0</v>
      </c>
      <c r="I37" s="22">
        <f>IF(I$2&gt;'Invoer Parameters'!$D$38,0,$F$36/'Invoer Parameters'!$D$38)</f>
        <v>0</v>
      </c>
      <c r="J37" s="22">
        <f>IF(J$2&gt;'Invoer Parameters'!$D$38,0,$F$36/'Invoer Parameters'!$D$38)</f>
        <v>0</v>
      </c>
      <c r="K37" s="22">
        <f>IF(K$2&gt;'Invoer Parameters'!$D$38,0,$F$36/'Invoer Parameters'!$D$38)</f>
        <v>0</v>
      </c>
      <c r="L37" s="22">
        <f>IF(L$2&gt;'Invoer Parameters'!$D$38,0,$F$36/'Invoer Parameters'!$D$38)</f>
        <v>0</v>
      </c>
      <c r="M37" s="22">
        <f>IF(M$2&gt;'Invoer Parameters'!$D$38,0,$F$36/'Invoer Parameters'!$D$38)</f>
        <v>0</v>
      </c>
      <c r="N37" s="22">
        <f>IF(N$2&gt;'Invoer Parameters'!$D$38,0,$F$36/'Invoer Parameters'!$D$38)</f>
        <v>0</v>
      </c>
      <c r="O37" s="22">
        <f>IF(O$2&gt;'Invoer Parameters'!$D$38,0,$F$36/'Invoer Parameters'!$D$38)</f>
        <v>0</v>
      </c>
      <c r="P37" s="22">
        <f>IF(P$2&gt;'Invoer Parameters'!$D$38,0,$F$36/'Invoer Parameters'!$D$38)</f>
        <v>0</v>
      </c>
      <c r="Q37" s="22">
        <f>IF(Q$2&gt;'Invoer Parameters'!$D$38,0,$F$36/'Invoer Parameters'!$D$38)</f>
        <v>0</v>
      </c>
      <c r="R37" s="22">
        <f>IF(R$2&gt;'Invoer Parameters'!$D$38,0,$F$36/'Invoer Parameters'!$D$38)</f>
        <v>0</v>
      </c>
      <c r="S37" s="22">
        <f>IF(S$2&gt;'Invoer Parameters'!$D$38,0,$F$36/'Invoer Parameters'!$D$38)</f>
        <v>0</v>
      </c>
      <c r="T37" s="22">
        <f>IF(T$2&gt;'Invoer Parameters'!$D$38,0,$F$36/'Invoer Parameters'!$D$38)</f>
        <v>0</v>
      </c>
      <c r="U37" s="22">
        <f>IF(U$2&gt;'Invoer Parameters'!$D$38,0,$F$36/'Invoer Parameters'!$D$38)</f>
        <v>0</v>
      </c>
      <c r="V37" s="22">
        <f>IF(V$2&gt;'Invoer Parameters'!$D$38,0,$F$36/'Invoer Parameters'!$D$38)</f>
        <v>0</v>
      </c>
      <c r="W37" s="22">
        <f>IF(W$2&gt;'Invoer Parameters'!$D$38,0,$F$36/'Invoer Parameters'!$D$38)</f>
        <v>0</v>
      </c>
      <c r="X37" s="22">
        <f>IF(X$2&gt;'Invoer Parameters'!$D$38,0,$F$36/'Invoer Parameters'!$D$38)</f>
        <v>0</v>
      </c>
      <c r="Y37" s="22">
        <f>IF(Y$2&gt;'Invoer Parameters'!$D$38,0,$F$36/'Invoer Parameters'!$D$38)</f>
        <v>0</v>
      </c>
      <c r="Z37" s="22">
        <f>IF(Z$2&gt;'Invoer Parameters'!$D$38,0,$F$36/'Invoer Parameters'!$D$38)</f>
        <v>0</v>
      </c>
      <c r="AA37" s="22">
        <f>IF(AA$2&gt;'Invoer Parameters'!$D$38,0,$F$36/'Invoer Parameters'!$D$38)</f>
        <v>0</v>
      </c>
      <c r="AB37" s="22">
        <f>IF(AB$2&gt;'Invoer Parameters'!$D$38,0,$F$36/'Invoer Parameters'!$D$38)</f>
        <v>0</v>
      </c>
      <c r="AC37" s="22">
        <f>IF(AC$2&gt;'Invoer Parameters'!$D$38,0,$F$36/'Invoer Parameters'!$D$38)</f>
        <v>0</v>
      </c>
      <c r="AD37" s="22">
        <f>IF(AD$2&gt;'Invoer Parameters'!$D$38,0,$F$36/'Invoer Parameters'!$D$38)</f>
        <v>0</v>
      </c>
      <c r="AE37" s="22">
        <f>IF(AE$2&gt;'Invoer Parameters'!$D$38,0,$F$36/'Invoer Parameters'!$D$38)</f>
        <v>0</v>
      </c>
      <c r="AF37" s="22">
        <f>IF(AF$2&gt;'Invoer Parameters'!$D$38,0,$F$36/'Invoer Parameters'!$D$38)</f>
        <v>0</v>
      </c>
      <c r="AG37" s="22">
        <f>IF(AG$2&gt;'Invoer Parameters'!$D$38,0,$F$36/'Invoer Parameters'!$D$38)</f>
        <v>0</v>
      </c>
      <c r="AH37" s="22">
        <f>IF(AH$2&gt;'Invoer Parameters'!$D$38,0,$F$36/'Invoer Parameters'!$D$38)</f>
        <v>0</v>
      </c>
      <c r="AI37" s="22">
        <f>IF(AI$2&gt;'Invoer Parameters'!$D$38,0,$F$36/'Invoer Parameters'!$D$38)</f>
        <v>0</v>
      </c>
      <c r="AJ37" s="22">
        <f>IF(AJ$2&gt;'Invoer Parameters'!$D$38,0,$F$36/'Invoer Parameters'!$D$38)</f>
        <v>0</v>
      </c>
      <c r="AK37" s="22">
        <f>IF(AK$2&gt;'Invoer Parameters'!$D$38,0,$F$36/'Invoer Parameters'!$D$38)</f>
        <v>0</v>
      </c>
      <c r="AL37" s="22">
        <f>IF(AL$2&gt;'Invoer Parameters'!$D$38,0,$F$36/'Invoer Parameters'!$D$38)</f>
        <v>0</v>
      </c>
      <c r="AM37" s="22">
        <f>IF(AM$2&gt;'Invoer Parameters'!$D$38,0,$F$36/'Invoer Parameters'!$D$38)</f>
        <v>0</v>
      </c>
      <c r="AN37" s="22">
        <f>IF(AN$2&gt;'Invoer Parameters'!$D$38,0,$F$36/'Invoer Parameters'!$D$38)</f>
        <v>0</v>
      </c>
      <c r="AO37" s="22">
        <f>IF(AO$2&gt;'Invoer Parameters'!$D$38,0,$F$36/'Invoer Parameters'!$D$38)</f>
        <v>0</v>
      </c>
      <c r="AP37" s="22">
        <f>IF(AP$2&gt;'Invoer Parameters'!$D$38,0,$F$36/'Invoer Parameters'!$D$38)</f>
        <v>0</v>
      </c>
      <c r="AQ37" s="22">
        <f>IF(AQ$2&gt;'Invoer Parameters'!$D$38,0,$F$36/'Invoer Parameters'!$D$38)</f>
        <v>0</v>
      </c>
      <c r="AR37" s="22">
        <f>IF(AR$2&gt;'Invoer Parameters'!$D$38,0,$F$36/'Invoer Parameters'!$D$38)</f>
        <v>0</v>
      </c>
      <c r="AS37" s="22">
        <f>IF(AS$2&gt;'Invoer Parameters'!$D$38,0,$F$36/'Invoer Parameters'!$D$38)</f>
        <v>0</v>
      </c>
    </row>
    <row r="38" spans="2:45">
      <c r="B38" s="1" t="s">
        <v>256</v>
      </c>
      <c r="C38" s="1" t="s">
        <v>257</v>
      </c>
      <c r="D38" s="1" t="s">
        <v>77</v>
      </c>
      <c r="G38" s="22"/>
      <c r="H38" s="22">
        <f>IF(H$2&gt;'Invoer Parameters'!$D$38+1,0,$G$36/'Invoer Parameters'!$D$38)</f>
        <v>0</v>
      </c>
      <c r="I38" s="22">
        <f>IF(I$2&gt;'Invoer Parameters'!$D$38+1,0,$G$36/'Invoer Parameters'!$D$38)</f>
        <v>0</v>
      </c>
      <c r="J38" s="22">
        <f>IF(J$2&gt;'Invoer Parameters'!$D$38+1,0,$G$36/'Invoer Parameters'!$D$38)</f>
        <v>0</v>
      </c>
      <c r="K38" s="22">
        <f>IF(K$2&gt;'Invoer Parameters'!$D$38+1,0,$G$36/'Invoer Parameters'!$D$38)</f>
        <v>0</v>
      </c>
      <c r="L38" s="22">
        <f>IF(L$2&gt;'Invoer Parameters'!$D$38+1,0,$G$36/'Invoer Parameters'!$D$38)</f>
        <v>0</v>
      </c>
      <c r="M38" s="22">
        <f>IF(M$2&gt;'Invoer Parameters'!$D$38+1,0,$G$36/'Invoer Parameters'!$D$38)</f>
        <v>0</v>
      </c>
      <c r="N38" s="22">
        <f>IF(N$2&gt;'Invoer Parameters'!$D$38+1,0,$G$36/'Invoer Parameters'!$D$38)</f>
        <v>0</v>
      </c>
      <c r="O38" s="22">
        <f>IF(O$2&gt;'Invoer Parameters'!$D$38+1,0,$G$36/'Invoer Parameters'!$D$38)</f>
        <v>0</v>
      </c>
      <c r="P38" s="22">
        <f>IF(P$2&gt;'Invoer Parameters'!$D$38+1,0,$G$36/'Invoer Parameters'!$D$38)</f>
        <v>0</v>
      </c>
      <c r="Q38" s="22">
        <f>IF(Q$2&gt;'Invoer Parameters'!$D$38+1,0,$G$36/'Invoer Parameters'!$D$38)</f>
        <v>0</v>
      </c>
      <c r="R38" s="22">
        <f>IF(R$2&gt;'Invoer Parameters'!$D$38+1,0,$G$36/'Invoer Parameters'!$D$38)</f>
        <v>0</v>
      </c>
      <c r="S38" s="22">
        <f>IF(S$2&gt;'Invoer Parameters'!$D$38+1,0,$G$36/'Invoer Parameters'!$D$38)</f>
        <v>0</v>
      </c>
      <c r="T38" s="22">
        <f>IF(T$2&gt;'Invoer Parameters'!$D$38+1,0,$G$36/'Invoer Parameters'!$D$38)</f>
        <v>0</v>
      </c>
      <c r="U38" s="22">
        <f>IF(U$2&gt;'Invoer Parameters'!$D$38+1,0,$G$36/'Invoer Parameters'!$D$38)</f>
        <v>0</v>
      </c>
      <c r="V38" s="22">
        <f>IF(V$2&gt;'Invoer Parameters'!$D$38+1,0,$G$36/'Invoer Parameters'!$D$38)</f>
        <v>0</v>
      </c>
      <c r="W38" s="22">
        <f>IF(W$2&gt;'Invoer Parameters'!$D$38+1,0,$G$36/'Invoer Parameters'!$D$38)</f>
        <v>0</v>
      </c>
      <c r="X38" s="22">
        <f>IF(X$2&gt;'Invoer Parameters'!$D$38+1,0,$G$36/'Invoer Parameters'!$D$38)</f>
        <v>0</v>
      </c>
      <c r="Y38" s="22">
        <f>IF(Y$2&gt;'Invoer Parameters'!$D$38+1,0,$G$36/'Invoer Parameters'!$D$38)</f>
        <v>0</v>
      </c>
      <c r="Z38" s="22">
        <f>IF(Z$2&gt;'Invoer Parameters'!$D$38+1,0,$G$36/'Invoer Parameters'!$D$38)</f>
        <v>0</v>
      </c>
      <c r="AA38" s="22">
        <f>IF(AA$2&gt;'Invoer Parameters'!$D$38+1,0,$G$36/'Invoer Parameters'!$D$38)</f>
        <v>0</v>
      </c>
      <c r="AB38" s="22">
        <f>IF(AB$2&gt;'Invoer Parameters'!$D$38+1,0,$G$36/'Invoer Parameters'!$D$38)</f>
        <v>0</v>
      </c>
      <c r="AC38" s="22">
        <f>IF(AC$2&gt;'Invoer Parameters'!$D$38+1,0,$G$36/'Invoer Parameters'!$D$38)</f>
        <v>0</v>
      </c>
      <c r="AD38" s="22">
        <f>IF(AD$2&gt;'Invoer Parameters'!$D$38+1,0,$G$36/'Invoer Parameters'!$D$38)</f>
        <v>0</v>
      </c>
      <c r="AE38" s="22">
        <f>IF(AE$2&gt;'Invoer Parameters'!$D$38+1,0,$G$36/'Invoer Parameters'!$D$38)</f>
        <v>0</v>
      </c>
      <c r="AF38" s="22">
        <f>IF(AF$2&gt;'Invoer Parameters'!$D$38+1,0,$G$36/'Invoer Parameters'!$D$38)</f>
        <v>0</v>
      </c>
      <c r="AG38" s="22">
        <f>IF(AG$2&gt;'Invoer Parameters'!$D$38+1,0,$G$36/'Invoer Parameters'!$D$38)</f>
        <v>0</v>
      </c>
      <c r="AH38" s="22">
        <f>IF(AH$2&gt;'Invoer Parameters'!$D$38+1,0,$G$36/'Invoer Parameters'!$D$38)</f>
        <v>0</v>
      </c>
      <c r="AI38" s="22">
        <f>IF(AI$2&gt;'Invoer Parameters'!$D$38+1,0,$G$36/'Invoer Parameters'!$D$38)</f>
        <v>0</v>
      </c>
      <c r="AJ38" s="22">
        <f>IF(AJ$2&gt;'Invoer Parameters'!$D$38+1,0,$G$36/'Invoer Parameters'!$D$38)</f>
        <v>0</v>
      </c>
      <c r="AK38" s="22">
        <f>IF(AK$2&gt;'Invoer Parameters'!$D$38+1,0,$G$36/'Invoer Parameters'!$D$38)</f>
        <v>0</v>
      </c>
      <c r="AL38" s="22">
        <f>IF(AL$2&gt;'Invoer Parameters'!$D$38+1,0,$G$36/'Invoer Parameters'!$D$38)</f>
        <v>0</v>
      </c>
      <c r="AM38" s="22">
        <f>IF(AM$2&gt;'Invoer Parameters'!$D$38+1,0,$G$36/'Invoer Parameters'!$D$38)</f>
        <v>0</v>
      </c>
      <c r="AN38" s="22">
        <f>IF(AN$2&gt;'Invoer Parameters'!$D$38+1,0,$G$36/'Invoer Parameters'!$D$38)</f>
        <v>0</v>
      </c>
      <c r="AO38" s="22">
        <f>IF(AO$2&gt;'Invoer Parameters'!$D$38+1,0,$G$36/'Invoer Parameters'!$D$38)</f>
        <v>0</v>
      </c>
      <c r="AP38" s="22">
        <f>IF(AP$2&gt;'Invoer Parameters'!$D$38+1,0,$G$36/'Invoer Parameters'!$D$38)</f>
        <v>0</v>
      </c>
      <c r="AQ38" s="22">
        <f>IF(AQ$2&gt;'Invoer Parameters'!$D$38+1,0,$G$36/'Invoer Parameters'!$D$38)</f>
        <v>0</v>
      </c>
      <c r="AR38" s="22">
        <f>IF(AR$2&gt;'Invoer Parameters'!$D$38+1,0,$G$36/'Invoer Parameters'!$D$38)</f>
        <v>0</v>
      </c>
      <c r="AS38" s="22">
        <f>IF(AS$2&gt;'Invoer Parameters'!$D$38+1,0,$G$36/'Invoer Parameters'!$D$38)</f>
        <v>0</v>
      </c>
    </row>
    <row r="39" spans="2:45">
      <c r="B39" s="1" t="s">
        <v>258</v>
      </c>
      <c r="C39" s="1" t="s">
        <v>259</v>
      </c>
      <c r="D39" s="1" t="s">
        <v>77</v>
      </c>
      <c r="I39" s="22">
        <f>IF(I$2&gt;'Invoer Parameters'!$D$38+2,0,$H$36/'Invoer Parameters'!$D$38)</f>
        <v>0</v>
      </c>
      <c r="J39" s="22">
        <f>IF(J$2&gt;'Invoer Parameters'!$D$38+2,0,$H$36/'Invoer Parameters'!$D$38)</f>
        <v>0</v>
      </c>
      <c r="K39" s="22">
        <f>IF(K$2&gt;'Invoer Parameters'!$D$38+2,0,$H$36/'Invoer Parameters'!$D$38)</f>
        <v>0</v>
      </c>
      <c r="L39" s="22">
        <f>IF(L$2&gt;'Invoer Parameters'!$D$38+2,0,$H$36/'Invoer Parameters'!$D$38)</f>
        <v>0</v>
      </c>
      <c r="M39" s="22">
        <f>IF(M$2&gt;'Invoer Parameters'!$D$38+2,0,$H$36/'Invoer Parameters'!$D$38)</f>
        <v>0</v>
      </c>
      <c r="N39" s="22">
        <f>IF(N$2&gt;'Invoer Parameters'!$D$38+2,0,$H$36/'Invoer Parameters'!$D$38)</f>
        <v>0</v>
      </c>
      <c r="O39" s="22">
        <f>IF(O$2&gt;'Invoer Parameters'!$D$38+2,0,$H$36/'Invoer Parameters'!$D$38)</f>
        <v>0</v>
      </c>
      <c r="P39" s="22">
        <f>IF(P$2&gt;'Invoer Parameters'!$D$38+2,0,$H$36/'Invoer Parameters'!$D$38)</f>
        <v>0</v>
      </c>
      <c r="Q39" s="22">
        <f>IF(Q$2&gt;'Invoer Parameters'!$D$38+2,0,$H$36/'Invoer Parameters'!$D$38)</f>
        <v>0</v>
      </c>
      <c r="R39" s="22">
        <f>IF(R$2&gt;'Invoer Parameters'!$D$38+2,0,$H$36/'Invoer Parameters'!$D$38)</f>
        <v>0</v>
      </c>
      <c r="S39" s="22">
        <f>IF(S$2&gt;'Invoer Parameters'!$D$38+2,0,$H$36/'Invoer Parameters'!$D$38)</f>
        <v>0</v>
      </c>
      <c r="T39" s="22">
        <f>IF(T$2&gt;'Invoer Parameters'!$D$38+2,0,$H$36/'Invoer Parameters'!$D$38)</f>
        <v>0</v>
      </c>
      <c r="U39" s="22">
        <f>IF(U$2&gt;'Invoer Parameters'!$D$38+2,0,$H$36/'Invoer Parameters'!$D$38)</f>
        <v>0</v>
      </c>
      <c r="V39" s="22">
        <f>IF(V$2&gt;'Invoer Parameters'!$D$38+2,0,$H$36/'Invoer Parameters'!$D$38)</f>
        <v>0</v>
      </c>
      <c r="W39" s="22">
        <f>IF(W$2&gt;'Invoer Parameters'!$D$38+2,0,$H$36/'Invoer Parameters'!$D$38)</f>
        <v>0</v>
      </c>
      <c r="X39" s="22">
        <f>IF(X$2&gt;'Invoer Parameters'!$D$38+2,0,$H$36/'Invoer Parameters'!$D$38)</f>
        <v>0</v>
      </c>
      <c r="Y39" s="22">
        <f>IF(Y$2&gt;'Invoer Parameters'!$D$38+2,0,$H$36/'Invoer Parameters'!$D$38)</f>
        <v>0</v>
      </c>
      <c r="Z39" s="22">
        <f>IF(Z$2&gt;'Invoer Parameters'!$D$38+2,0,$H$36/'Invoer Parameters'!$D$38)</f>
        <v>0</v>
      </c>
      <c r="AA39" s="22">
        <f>IF(AA$2&gt;'Invoer Parameters'!$D$38+2,0,$H$36/'Invoer Parameters'!$D$38)</f>
        <v>0</v>
      </c>
      <c r="AB39" s="22">
        <f>IF(AB$2&gt;'Invoer Parameters'!$D$38+2,0,$H$36/'Invoer Parameters'!$D$38)</f>
        <v>0</v>
      </c>
      <c r="AC39" s="22">
        <f>IF(AC$2&gt;'Invoer Parameters'!$D$38+2,0,$H$36/'Invoer Parameters'!$D$38)</f>
        <v>0</v>
      </c>
      <c r="AD39" s="22">
        <f>IF(AD$2&gt;'Invoer Parameters'!$D$38+2,0,$H$36/'Invoer Parameters'!$D$38)</f>
        <v>0</v>
      </c>
      <c r="AE39" s="22">
        <f>IF(AE$2&gt;'Invoer Parameters'!$D$38+2,0,$H$36/'Invoer Parameters'!$D$38)</f>
        <v>0</v>
      </c>
      <c r="AF39" s="22">
        <f>IF(AF$2&gt;'Invoer Parameters'!$D$38+2,0,$H$36/'Invoer Parameters'!$D$38)</f>
        <v>0</v>
      </c>
      <c r="AG39" s="22">
        <f>IF(AG$2&gt;'Invoer Parameters'!$D$38+2,0,$H$36/'Invoer Parameters'!$D$38)</f>
        <v>0</v>
      </c>
      <c r="AH39" s="22">
        <f>IF(AH$2&gt;'Invoer Parameters'!$D$38+2,0,$H$36/'Invoer Parameters'!$D$38)</f>
        <v>0</v>
      </c>
      <c r="AI39" s="22">
        <f>IF(AI$2&gt;'Invoer Parameters'!$D$38+2,0,$H$36/'Invoer Parameters'!$D$38)</f>
        <v>0</v>
      </c>
      <c r="AJ39" s="22">
        <f>IF(AJ$2&gt;'Invoer Parameters'!$D$38+2,0,$H$36/'Invoer Parameters'!$D$38)</f>
        <v>0</v>
      </c>
      <c r="AK39" s="22">
        <f>IF(AK$2&gt;'Invoer Parameters'!$D$38+2,0,$H$36/'Invoer Parameters'!$D$38)</f>
        <v>0</v>
      </c>
      <c r="AL39" s="22">
        <f>IF(AL$2&gt;'Invoer Parameters'!$D$38+2,0,$H$36/'Invoer Parameters'!$D$38)</f>
        <v>0</v>
      </c>
      <c r="AM39" s="22">
        <f>IF(AM$2&gt;'Invoer Parameters'!$D$38+2,0,$H$36/'Invoer Parameters'!$D$38)</f>
        <v>0</v>
      </c>
      <c r="AN39" s="22">
        <f>IF(AN$2&gt;'Invoer Parameters'!$D$38+2,0,$H$36/'Invoer Parameters'!$D$38)</f>
        <v>0</v>
      </c>
      <c r="AO39" s="22">
        <f>IF(AO$2&gt;'Invoer Parameters'!$D$38+2,0,$H$36/'Invoer Parameters'!$D$38)</f>
        <v>0</v>
      </c>
      <c r="AP39" s="22">
        <f>IF(AP$2&gt;'Invoer Parameters'!$D$38+2,0,$H$36/'Invoer Parameters'!$D$38)</f>
        <v>0</v>
      </c>
      <c r="AQ39" s="22">
        <f>IF(AQ$2&gt;'Invoer Parameters'!$D$38+2,0,$H$36/'Invoer Parameters'!$D$38)</f>
        <v>0</v>
      </c>
      <c r="AR39" s="22">
        <f>IF(AR$2&gt;'Invoer Parameters'!$D$38+2,0,$H$36/'Invoer Parameters'!$D$38)</f>
        <v>0</v>
      </c>
      <c r="AS39" s="22">
        <f>IF(AS$2&gt;'Invoer Parameters'!$D$38+2,0,$H$36/'Invoer Parameters'!$D$38)</f>
        <v>0</v>
      </c>
    </row>
    <row r="40" spans="2:45">
      <c r="B40" s="1" t="s">
        <v>260</v>
      </c>
      <c r="C40" s="1" t="s">
        <v>261</v>
      </c>
      <c r="D40" s="1" t="s">
        <v>77</v>
      </c>
      <c r="I40" s="22"/>
      <c r="J40" s="22">
        <f>IF(J$2&gt;'Invoer Parameters'!$D$38+3,0,$I$36/'Invoer Parameters'!$D$38)</f>
        <v>0</v>
      </c>
      <c r="K40" s="22">
        <f>IF(K$2&gt;'Invoer Parameters'!$D$38+3,0,$I$36/'Invoer Parameters'!$D$38)</f>
        <v>0</v>
      </c>
      <c r="L40" s="22">
        <f>IF(L$2&gt;'Invoer Parameters'!$D$38+3,0,$I$36/'Invoer Parameters'!$D$38)</f>
        <v>0</v>
      </c>
      <c r="M40" s="22">
        <f>IF(M$2&gt;'Invoer Parameters'!$D$38+3,0,$I$36/'Invoer Parameters'!$D$38)</f>
        <v>0</v>
      </c>
      <c r="N40" s="22">
        <f>IF(N$2&gt;'Invoer Parameters'!$D$38+3,0,$I$36/'Invoer Parameters'!$D$38)</f>
        <v>0</v>
      </c>
      <c r="O40" s="22">
        <f>IF(O$2&gt;'Invoer Parameters'!$D$38+3,0,$I$36/'Invoer Parameters'!$D$38)</f>
        <v>0</v>
      </c>
      <c r="P40" s="22">
        <f>IF(P$2&gt;'Invoer Parameters'!$D$38+3,0,$I$36/'Invoer Parameters'!$D$38)</f>
        <v>0</v>
      </c>
      <c r="Q40" s="22">
        <f>IF(Q$2&gt;'Invoer Parameters'!$D$38+3,0,$I$36/'Invoer Parameters'!$D$38)</f>
        <v>0</v>
      </c>
      <c r="R40" s="22">
        <f>IF(R$2&gt;'Invoer Parameters'!$D$38+3,0,$I$36/'Invoer Parameters'!$D$38)</f>
        <v>0</v>
      </c>
      <c r="S40" s="22">
        <f>IF(S$2&gt;'Invoer Parameters'!$D$38+3,0,$I$36/'Invoer Parameters'!$D$38)</f>
        <v>0</v>
      </c>
      <c r="T40" s="22">
        <f>IF(T$2&gt;'Invoer Parameters'!$D$38+3,0,$I$36/'Invoer Parameters'!$D$38)</f>
        <v>0</v>
      </c>
      <c r="U40" s="22">
        <f>IF(U$2&gt;'Invoer Parameters'!$D$38+3,0,$I$36/'Invoer Parameters'!$D$38)</f>
        <v>0</v>
      </c>
      <c r="V40" s="22">
        <f>IF(V$2&gt;'Invoer Parameters'!$D$38+3,0,$I$36/'Invoer Parameters'!$D$38)</f>
        <v>0</v>
      </c>
      <c r="W40" s="22">
        <f>IF(W$2&gt;'Invoer Parameters'!$D$38+3,0,$I$36/'Invoer Parameters'!$D$38)</f>
        <v>0</v>
      </c>
      <c r="X40" s="22">
        <f>IF(X$2&gt;'Invoer Parameters'!$D$38+3,0,$I$36/'Invoer Parameters'!$D$38)</f>
        <v>0</v>
      </c>
      <c r="Y40" s="22">
        <f>IF(Y$2&gt;'Invoer Parameters'!$D$38+3,0,$I$36/'Invoer Parameters'!$D$38)</f>
        <v>0</v>
      </c>
      <c r="Z40" s="22">
        <f>IF(Z$2&gt;'Invoer Parameters'!$D$38+3,0,$I$36/'Invoer Parameters'!$D$38)</f>
        <v>0</v>
      </c>
      <c r="AA40" s="22">
        <f>IF(AA$2&gt;'Invoer Parameters'!$D$38+3,0,$I$36/'Invoer Parameters'!$D$38)</f>
        <v>0</v>
      </c>
      <c r="AB40" s="22">
        <f>IF(AB$2&gt;'Invoer Parameters'!$D$38+3,0,$I$36/'Invoer Parameters'!$D$38)</f>
        <v>0</v>
      </c>
      <c r="AC40" s="22">
        <f>IF(AC$2&gt;'Invoer Parameters'!$D$38+3,0,$I$36/'Invoer Parameters'!$D$38)</f>
        <v>0</v>
      </c>
      <c r="AD40" s="22">
        <f>IF(AD$2&gt;'Invoer Parameters'!$D$38+3,0,$I$36/'Invoer Parameters'!$D$38)</f>
        <v>0</v>
      </c>
      <c r="AE40" s="22">
        <f>IF(AE$2&gt;'Invoer Parameters'!$D$38+3,0,$I$36/'Invoer Parameters'!$D$38)</f>
        <v>0</v>
      </c>
      <c r="AF40" s="22">
        <f>IF(AF$2&gt;'Invoer Parameters'!$D$38+3,0,$I$36/'Invoer Parameters'!$D$38)</f>
        <v>0</v>
      </c>
      <c r="AG40" s="22">
        <f>IF(AG$2&gt;'Invoer Parameters'!$D$38+3,0,$I$36/'Invoer Parameters'!$D$38)</f>
        <v>0</v>
      </c>
      <c r="AH40" s="22">
        <f>IF(AH$2&gt;'Invoer Parameters'!$D$38+3,0,$I$36/'Invoer Parameters'!$D$38)</f>
        <v>0</v>
      </c>
      <c r="AI40" s="22">
        <f>IF(AI$2&gt;'Invoer Parameters'!$D$38+3,0,$I$36/'Invoer Parameters'!$D$38)</f>
        <v>0</v>
      </c>
      <c r="AJ40" s="22">
        <f>IF(AJ$2&gt;'Invoer Parameters'!$D$38+3,0,$I$36/'Invoer Parameters'!$D$38)</f>
        <v>0</v>
      </c>
      <c r="AK40" s="22">
        <f>IF(AK$2&gt;'Invoer Parameters'!$D$38+3,0,$I$36/'Invoer Parameters'!$D$38)</f>
        <v>0</v>
      </c>
      <c r="AL40" s="22">
        <f>IF(AL$2&gt;'Invoer Parameters'!$D$38+3,0,$I$36/'Invoer Parameters'!$D$38)</f>
        <v>0</v>
      </c>
      <c r="AM40" s="22">
        <f>IF(AM$2&gt;'Invoer Parameters'!$D$38+3,0,$I$36/'Invoer Parameters'!$D$38)</f>
        <v>0</v>
      </c>
      <c r="AN40" s="22">
        <f>IF(AN$2&gt;'Invoer Parameters'!$D$38+3,0,$I$36/'Invoer Parameters'!$D$38)</f>
        <v>0</v>
      </c>
      <c r="AO40" s="22">
        <f>IF(AO$2&gt;'Invoer Parameters'!$D$38+3,0,$I$36/'Invoer Parameters'!$D$38)</f>
        <v>0</v>
      </c>
      <c r="AP40" s="22">
        <f>IF(AP$2&gt;'Invoer Parameters'!$D$38+3,0,$I$36/'Invoer Parameters'!$D$38)</f>
        <v>0</v>
      </c>
      <c r="AQ40" s="22">
        <f>IF(AQ$2&gt;'Invoer Parameters'!$D$38+3,0,$I$36/'Invoer Parameters'!$D$38)</f>
        <v>0</v>
      </c>
      <c r="AR40" s="22">
        <f>IF(AR$2&gt;'Invoer Parameters'!$D$38+3,0,$I$36/'Invoer Parameters'!$D$38)</f>
        <v>0</v>
      </c>
      <c r="AS40" s="22">
        <f>IF(AS$2&gt;'Invoer Parameters'!$D$38+3,0,$I$36/'Invoer Parameters'!$D$38)</f>
        <v>0</v>
      </c>
    </row>
    <row r="41" spans="2:45">
      <c r="B41" s="1" t="s">
        <v>262</v>
      </c>
      <c r="C41" s="1" t="s">
        <v>263</v>
      </c>
      <c r="D41" s="1" t="s">
        <v>77</v>
      </c>
      <c r="I41" s="22"/>
      <c r="J41" s="22"/>
      <c r="K41" s="22">
        <f>IF(K$2&gt;'Invoer Parameters'!$D$38+4,0,$J$36/'Invoer Parameters'!$D$38)</f>
        <v>0</v>
      </c>
      <c r="L41" s="22">
        <f>IF(L$2&gt;'Invoer Parameters'!$D$38+4,0,$J$36/'Invoer Parameters'!$D$38)</f>
        <v>0</v>
      </c>
      <c r="M41" s="22">
        <f>IF(M$2&gt;'Invoer Parameters'!$D$38+4,0,$J$36/'Invoer Parameters'!$D$38)</f>
        <v>0</v>
      </c>
      <c r="N41" s="22">
        <f>IF(N$2&gt;'Invoer Parameters'!$D$38+4,0,$J$36/'Invoer Parameters'!$D$38)</f>
        <v>0</v>
      </c>
      <c r="O41" s="22">
        <f>IF(O$2&gt;'Invoer Parameters'!$D$38+4,0,$J$36/'Invoer Parameters'!$D$38)</f>
        <v>0</v>
      </c>
      <c r="P41" s="22">
        <f>IF(P$2&gt;'Invoer Parameters'!$D$38+4,0,$J$36/'Invoer Parameters'!$D$38)</f>
        <v>0</v>
      </c>
      <c r="Q41" s="22">
        <f>IF(Q$2&gt;'Invoer Parameters'!$D$38+4,0,$J$36/'Invoer Parameters'!$D$38)</f>
        <v>0</v>
      </c>
      <c r="R41" s="22">
        <f>IF(R$2&gt;'Invoer Parameters'!$D$38+4,0,$J$36/'Invoer Parameters'!$D$38)</f>
        <v>0</v>
      </c>
      <c r="S41" s="22">
        <f>IF(S$2&gt;'Invoer Parameters'!$D$38+4,0,$J$36/'Invoer Parameters'!$D$38)</f>
        <v>0</v>
      </c>
      <c r="T41" s="22">
        <f>IF(T$2&gt;'Invoer Parameters'!$D$38+4,0,$J$36/'Invoer Parameters'!$D$38)</f>
        <v>0</v>
      </c>
      <c r="U41" s="22">
        <f>IF(U$2&gt;'Invoer Parameters'!$D$38+4,0,$J$36/'Invoer Parameters'!$D$38)</f>
        <v>0</v>
      </c>
      <c r="V41" s="22">
        <f>IF(V$2&gt;'Invoer Parameters'!$D$38+4,0,$J$36/'Invoer Parameters'!$D$38)</f>
        <v>0</v>
      </c>
      <c r="W41" s="22">
        <f>IF(W$2&gt;'Invoer Parameters'!$D$38+4,0,$J$36/'Invoer Parameters'!$D$38)</f>
        <v>0</v>
      </c>
      <c r="X41" s="22">
        <f>IF(X$2&gt;'Invoer Parameters'!$D$38+4,0,$J$36/'Invoer Parameters'!$D$38)</f>
        <v>0</v>
      </c>
      <c r="Y41" s="22">
        <f>IF(Y$2&gt;'Invoer Parameters'!$D$38+4,0,$J$36/'Invoer Parameters'!$D$38)</f>
        <v>0</v>
      </c>
      <c r="Z41" s="22">
        <f>IF(Z$2&gt;'Invoer Parameters'!$D$38+4,0,$J$36/'Invoer Parameters'!$D$38)</f>
        <v>0</v>
      </c>
      <c r="AA41" s="22">
        <f>IF(AA$2&gt;'Invoer Parameters'!$D$38+4,0,$J$36/'Invoer Parameters'!$D$38)</f>
        <v>0</v>
      </c>
      <c r="AB41" s="22">
        <f>IF(AB$2&gt;'Invoer Parameters'!$D$38+4,0,$J$36/'Invoer Parameters'!$D$38)</f>
        <v>0</v>
      </c>
      <c r="AC41" s="22">
        <f>IF(AC$2&gt;'Invoer Parameters'!$D$38+4,0,$J$36/'Invoer Parameters'!$D$38)</f>
        <v>0</v>
      </c>
      <c r="AD41" s="22">
        <f>IF(AD$2&gt;'Invoer Parameters'!$D$38+4,0,$J$36/'Invoer Parameters'!$D$38)</f>
        <v>0</v>
      </c>
      <c r="AE41" s="22">
        <f>IF(AE$2&gt;'Invoer Parameters'!$D$38+4,0,$J$36/'Invoer Parameters'!$D$38)</f>
        <v>0</v>
      </c>
      <c r="AF41" s="22">
        <f>IF(AF$2&gt;'Invoer Parameters'!$D$38+4,0,$J$36/'Invoer Parameters'!$D$38)</f>
        <v>0</v>
      </c>
      <c r="AG41" s="22">
        <f>IF(AG$2&gt;'Invoer Parameters'!$D$38+4,0,$J$36/'Invoer Parameters'!$D$38)</f>
        <v>0</v>
      </c>
      <c r="AH41" s="22">
        <f>IF(AH$2&gt;'Invoer Parameters'!$D$38+4,0,$J$36/'Invoer Parameters'!$D$38)</f>
        <v>0</v>
      </c>
      <c r="AI41" s="22">
        <f>IF(AI$2&gt;'Invoer Parameters'!$D$38+4,0,$J$36/'Invoer Parameters'!$D$38)</f>
        <v>0</v>
      </c>
      <c r="AJ41" s="22">
        <f>IF(AJ$2&gt;'Invoer Parameters'!$D$38+4,0,$J$36/'Invoer Parameters'!$D$38)</f>
        <v>0</v>
      </c>
      <c r="AK41" s="22">
        <f>IF(AK$2&gt;'Invoer Parameters'!$D$38+4,0,$J$36/'Invoer Parameters'!$D$38)</f>
        <v>0</v>
      </c>
      <c r="AL41" s="22">
        <f>IF(AL$2&gt;'Invoer Parameters'!$D$38+4,0,$J$36/'Invoer Parameters'!$D$38)</f>
        <v>0</v>
      </c>
      <c r="AM41" s="22">
        <f>IF(AM$2&gt;'Invoer Parameters'!$D$38+4,0,$J$36/'Invoer Parameters'!$D$38)</f>
        <v>0</v>
      </c>
      <c r="AN41" s="22">
        <f>IF(AN$2&gt;'Invoer Parameters'!$D$38+4,0,$J$36/'Invoer Parameters'!$D$38)</f>
        <v>0</v>
      </c>
      <c r="AO41" s="22">
        <f>IF(AO$2&gt;'Invoer Parameters'!$D$38+4,0,$J$36/'Invoer Parameters'!$D$38)</f>
        <v>0</v>
      </c>
      <c r="AP41" s="22">
        <f>IF(AP$2&gt;'Invoer Parameters'!$D$38+4,0,$J$36/'Invoer Parameters'!$D$38)</f>
        <v>0</v>
      </c>
      <c r="AQ41" s="22">
        <f>IF(AQ$2&gt;'Invoer Parameters'!$D$38+4,0,$J$36/'Invoer Parameters'!$D$38)</f>
        <v>0</v>
      </c>
      <c r="AR41" s="22">
        <f>IF(AR$2&gt;'Invoer Parameters'!$D$38+4,0,$J$36/'Invoer Parameters'!$D$38)</f>
        <v>0</v>
      </c>
      <c r="AS41" s="22">
        <f>IF(AS$2&gt;'Invoer Parameters'!$D$38+4,0,$J$36/'Invoer Parameters'!$D$38)</f>
        <v>0</v>
      </c>
    </row>
    <row r="42" spans="2:45" s="289" customFormat="1">
      <c r="B42" s="289" t="s">
        <v>264</v>
      </c>
      <c r="C42" s="289" t="s">
        <v>265</v>
      </c>
      <c r="D42" s="289" t="s">
        <v>77</v>
      </c>
      <c r="E42" s="290">
        <f>SUM(F42:AS42)</f>
        <v>0</v>
      </c>
      <c r="G42" s="291">
        <f>SUM(G37:G41)</f>
        <v>0</v>
      </c>
      <c r="H42" s="291">
        <f t="shared" ref="H42:AE42" si="38">SUM(H37:H41)</f>
        <v>0</v>
      </c>
      <c r="I42" s="291">
        <f t="shared" si="38"/>
        <v>0</v>
      </c>
      <c r="J42" s="291">
        <f t="shared" si="38"/>
        <v>0</v>
      </c>
      <c r="K42" s="291">
        <f t="shared" si="38"/>
        <v>0</v>
      </c>
      <c r="L42" s="291">
        <f t="shared" si="38"/>
        <v>0</v>
      </c>
      <c r="M42" s="291">
        <f t="shared" si="38"/>
        <v>0</v>
      </c>
      <c r="N42" s="291">
        <f t="shared" si="38"/>
        <v>0</v>
      </c>
      <c r="O42" s="291">
        <f t="shared" si="38"/>
        <v>0</v>
      </c>
      <c r="P42" s="291">
        <f t="shared" si="38"/>
        <v>0</v>
      </c>
      <c r="Q42" s="291">
        <f t="shared" si="38"/>
        <v>0</v>
      </c>
      <c r="R42" s="291">
        <f t="shared" si="38"/>
        <v>0</v>
      </c>
      <c r="S42" s="291">
        <f t="shared" si="38"/>
        <v>0</v>
      </c>
      <c r="T42" s="291">
        <f t="shared" si="38"/>
        <v>0</v>
      </c>
      <c r="U42" s="291">
        <f t="shared" si="38"/>
        <v>0</v>
      </c>
      <c r="V42" s="291">
        <f t="shared" si="38"/>
        <v>0</v>
      </c>
      <c r="W42" s="291">
        <f t="shared" si="38"/>
        <v>0</v>
      </c>
      <c r="X42" s="291">
        <f t="shared" si="38"/>
        <v>0</v>
      </c>
      <c r="Y42" s="291">
        <f t="shared" si="38"/>
        <v>0</v>
      </c>
      <c r="Z42" s="291">
        <f t="shared" si="38"/>
        <v>0</v>
      </c>
      <c r="AA42" s="291">
        <f t="shared" si="38"/>
        <v>0</v>
      </c>
      <c r="AB42" s="291">
        <f t="shared" si="38"/>
        <v>0</v>
      </c>
      <c r="AC42" s="291">
        <f t="shared" si="38"/>
        <v>0</v>
      </c>
      <c r="AD42" s="291">
        <f t="shared" si="38"/>
        <v>0</v>
      </c>
      <c r="AE42" s="291">
        <f t="shared" si="38"/>
        <v>0</v>
      </c>
      <c r="AF42" s="291">
        <f t="shared" ref="AF42" si="39">SUM(AF37:AF41)</f>
        <v>0</v>
      </c>
      <c r="AG42" s="291">
        <f t="shared" ref="AG42:AI42" si="40">SUM(AG37:AG41)</f>
        <v>0</v>
      </c>
      <c r="AH42" s="291">
        <f t="shared" si="40"/>
        <v>0</v>
      </c>
      <c r="AI42" s="291">
        <f t="shared" si="40"/>
        <v>0</v>
      </c>
      <c r="AJ42" s="291">
        <f t="shared" ref="AJ42:AN42" si="41">SUM(AJ37:AJ41)</f>
        <v>0</v>
      </c>
      <c r="AK42" s="291">
        <f t="shared" si="41"/>
        <v>0</v>
      </c>
      <c r="AL42" s="291">
        <f t="shared" si="41"/>
        <v>0</v>
      </c>
      <c r="AM42" s="291">
        <f t="shared" si="41"/>
        <v>0</v>
      </c>
      <c r="AN42" s="291">
        <f t="shared" si="41"/>
        <v>0</v>
      </c>
      <c r="AO42" s="291">
        <f t="shared" ref="AO42" si="42">SUM(AO37:AO41)</f>
        <v>0</v>
      </c>
      <c r="AP42" s="291">
        <f t="shared" ref="AP42:AR42" si="43">SUM(AP37:AP41)</f>
        <v>0</v>
      </c>
      <c r="AQ42" s="291">
        <f t="shared" si="43"/>
        <v>0</v>
      </c>
      <c r="AR42" s="291">
        <f t="shared" si="43"/>
        <v>0</v>
      </c>
      <c r="AS42" s="291">
        <f t="shared" ref="AS42" si="44">SUM(AS37:AS41)</f>
        <v>0</v>
      </c>
    </row>
    <row r="44" spans="2:45" ht="12.75" hidden="1" customHeight="1">
      <c r="B44" s="23" t="s">
        <v>266</v>
      </c>
      <c r="C44" s="23" t="s">
        <v>267</v>
      </c>
      <c r="D44" s="23"/>
      <c r="E44" s="23">
        <f>'Invoer Parameters'!$E$66</f>
        <v>0</v>
      </c>
      <c r="F44" s="23">
        <v>0</v>
      </c>
      <c r="G44" s="23">
        <f t="shared" ref="G44:M44" si="45">IF(AND(G$1&gt;=$E44,F45),F44+1,0)</f>
        <v>1</v>
      </c>
      <c r="H44" s="23">
        <f t="shared" si="45"/>
        <v>0</v>
      </c>
      <c r="I44" s="23">
        <f t="shared" si="45"/>
        <v>0</v>
      </c>
      <c r="J44" s="23">
        <f t="shared" si="45"/>
        <v>0</v>
      </c>
      <c r="K44" s="23">
        <f t="shared" si="45"/>
        <v>0</v>
      </c>
      <c r="L44" s="23">
        <f t="shared" si="45"/>
        <v>0</v>
      </c>
      <c r="M44" s="23">
        <f t="shared" si="45"/>
        <v>0</v>
      </c>
      <c r="N44" s="23">
        <f t="shared" ref="N44" si="46">IF(AND(N$1&gt;=$E44,M45),M44+1,0)</f>
        <v>0</v>
      </c>
      <c r="O44" s="23">
        <f t="shared" ref="O44" si="47">IF(AND(O$1&gt;=$E44,N45),N44+1,0)</f>
        <v>0</v>
      </c>
      <c r="P44" s="23">
        <f t="shared" ref="P44" si="48">IF(AND(P$1&gt;=$E44,O45),O44+1,0)</f>
        <v>0</v>
      </c>
      <c r="Q44" s="23">
        <f t="shared" ref="Q44" si="49">IF(AND(Q$1&gt;=$E44,P45),P44+1,0)</f>
        <v>0</v>
      </c>
      <c r="R44" s="23">
        <f t="shared" ref="R44" si="50">IF(AND(R$1&gt;=$E44,Q45),Q44+1,0)</f>
        <v>0</v>
      </c>
      <c r="S44" s="23">
        <f t="shared" ref="S44" si="51">IF(AND(S$1&gt;=$E44,R45),R44+1,0)</f>
        <v>0</v>
      </c>
      <c r="T44" s="23">
        <f t="shared" ref="T44" si="52">IF(AND(T$1&gt;=$E44,S45),S44+1,0)</f>
        <v>0</v>
      </c>
      <c r="U44" s="23">
        <f t="shared" ref="U44" si="53">IF(AND(U$1&gt;=$E44,T45),T44+1,0)</f>
        <v>0</v>
      </c>
      <c r="V44" s="23">
        <f t="shared" ref="V44" si="54">IF(AND(V$1&gt;=$E44,U45),U44+1,0)</f>
        <v>0</v>
      </c>
      <c r="W44" s="23">
        <f t="shared" ref="W44" si="55">IF(AND(W$1&gt;=$E44,V45),V44+1,0)</f>
        <v>0</v>
      </c>
      <c r="X44" s="23">
        <f t="shared" ref="X44" si="56">IF(AND(X$1&gt;=$E44,W45),W44+1,0)</f>
        <v>0</v>
      </c>
      <c r="Y44" s="23">
        <f t="shared" ref="Y44" si="57">IF(AND(Y$1&gt;=$E44,X45),X44+1,0)</f>
        <v>0</v>
      </c>
      <c r="Z44" s="23">
        <f t="shared" ref="Z44" si="58">IF(AND(Z$1&gt;=$E44,Y45),Y44+1,0)</f>
        <v>0</v>
      </c>
      <c r="AA44" s="23">
        <f t="shared" ref="AA44" si="59">IF(AND(AA$1&gt;=$E44,Z45),Z44+1,0)</f>
        <v>0</v>
      </c>
      <c r="AB44" s="23">
        <f t="shared" ref="AB44" si="60">IF(AND(AB$1&gt;=$E44,AA45),AA44+1,0)</f>
        <v>0</v>
      </c>
      <c r="AC44" s="23">
        <f t="shared" ref="AC44" si="61">IF(AND(AC$1&gt;=$E44,AB45),AB44+1,0)</f>
        <v>0</v>
      </c>
      <c r="AD44" s="23">
        <f t="shared" ref="AD44" si="62">IF(AND(AD$1&gt;=$E44,AC45),AC44+1,0)</f>
        <v>0</v>
      </c>
      <c r="AE44" s="23">
        <f t="shared" ref="AE44:AF44" si="63">IF(AND(AE$1&gt;=$E44,AD45),AD44+1,0)</f>
        <v>0</v>
      </c>
      <c r="AF44" s="23">
        <f t="shared" si="63"/>
        <v>0</v>
      </c>
      <c r="AG44" s="23">
        <f t="shared" ref="AG44" si="64">IF(AND(AG$1&gt;=$E44,AF45),AF44+1,0)</f>
        <v>0</v>
      </c>
      <c r="AH44" s="23">
        <f t="shared" ref="AH44" si="65">IF(AND(AH$1&gt;=$E44,AG45),AG44+1,0)</f>
        <v>0</v>
      </c>
      <c r="AI44" s="23">
        <f t="shared" ref="AI44" si="66">IF(AND(AI$1&gt;=$E44,AH45),AH44+1,0)</f>
        <v>0</v>
      </c>
      <c r="AJ44" s="23">
        <f t="shared" ref="AJ44" si="67">IF(AND(AJ$1&gt;=$E44,AI45),AI44+1,0)</f>
        <v>0</v>
      </c>
      <c r="AK44" s="23">
        <f t="shared" ref="AK44" si="68">IF(AND(AK$1&gt;=$E44,AJ45),AJ44+1,0)</f>
        <v>0</v>
      </c>
      <c r="AL44" s="23">
        <f t="shared" ref="AL44" si="69">IF(AND(AL$1&gt;=$E44,AK45),AK44+1,0)</f>
        <v>0</v>
      </c>
      <c r="AM44" s="23">
        <f t="shared" ref="AM44" si="70">IF(AND(AM$1&gt;=$E44,AL45),AL44+1,0)</f>
        <v>0</v>
      </c>
      <c r="AN44" s="23">
        <f t="shared" ref="AN44" si="71">IF(AND(AN$1&gt;=$E44,AM45),AM44+1,0)</f>
        <v>0</v>
      </c>
      <c r="AO44" s="23">
        <f t="shared" ref="AO44" si="72">IF(AND(AO$1&gt;=$E44,AN45),AN44+1,0)</f>
        <v>0</v>
      </c>
      <c r="AP44" s="23">
        <f t="shared" ref="AP44" si="73">IF(AND(AP$1&gt;=$E44,AO45),AO44+1,0)</f>
        <v>0</v>
      </c>
      <c r="AQ44" s="23">
        <f t="shared" ref="AQ44" si="74">IF(AND(AQ$1&gt;=$E44,AP45),AP44+1,0)</f>
        <v>0</v>
      </c>
      <c r="AR44" s="23">
        <f t="shared" ref="AR44:AS44" si="75">IF(AND(AR$1&gt;=$E44,AQ45),AQ44+1,0)</f>
        <v>0</v>
      </c>
      <c r="AS44" s="23">
        <f t="shared" si="75"/>
        <v>0</v>
      </c>
    </row>
    <row r="45" spans="2:45" ht="12.75" hidden="1" customHeight="1">
      <c r="B45" s="23" t="s">
        <v>266</v>
      </c>
      <c r="C45" s="23" t="s">
        <v>268</v>
      </c>
      <c r="D45" s="23"/>
      <c r="E45" s="23"/>
      <c r="F45" s="23" t="b">
        <f>TRUE()</f>
        <v>1</v>
      </c>
      <c r="G45" s="23" t="b">
        <f>IF(AND(G44&lt;'Invoer Parameters'!$D$48,F45),TRUE(),FALSE())</f>
        <v>0</v>
      </c>
      <c r="H45" s="23" t="b">
        <f>IF(AND(H44&lt;'Invoer Parameters'!$D$48,G45),TRUE(),FALSE())</f>
        <v>0</v>
      </c>
      <c r="I45" s="23" t="b">
        <f>IF(AND(I44&lt;'Invoer Parameters'!$D$48,H45),TRUE(),FALSE())</f>
        <v>0</v>
      </c>
      <c r="J45" s="23" t="b">
        <f>IF(AND(J44&lt;'Invoer Parameters'!$D$48,I45),TRUE(),FALSE())</f>
        <v>0</v>
      </c>
      <c r="K45" s="23" t="b">
        <f>IF(AND(K44&lt;'Invoer Parameters'!$D$48,J45),TRUE(),FALSE())</f>
        <v>0</v>
      </c>
      <c r="L45" s="23" t="b">
        <f>IF(AND(L44&lt;'Invoer Parameters'!$D$48,K45),TRUE(),FALSE())</f>
        <v>0</v>
      </c>
      <c r="M45" s="23" t="b">
        <f>IF(AND(M44&lt;'Invoer Parameters'!$D$48,L45),TRUE(),FALSE())</f>
        <v>0</v>
      </c>
      <c r="N45" s="23" t="b">
        <f>IF(AND(N44&lt;'Invoer Parameters'!$D$48,M45),TRUE(),FALSE())</f>
        <v>0</v>
      </c>
      <c r="O45" s="23" t="b">
        <f>IF(AND(O44&lt;'Invoer Parameters'!$D$48,N45),TRUE(),FALSE())</f>
        <v>0</v>
      </c>
      <c r="P45" s="23" t="b">
        <f>IF(AND(P44&lt;'Invoer Parameters'!$D$48,O45),TRUE(),FALSE())</f>
        <v>0</v>
      </c>
      <c r="Q45" s="23" t="b">
        <f>IF(AND(Q44&lt;'Invoer Parameters'!$D$48,P45),TRUE(),FALSE())</f>
        <v>0</v>
      </c>
      <c r="R45" s="23" t="b">
        <f>IF(AND(R44&lt;'Invoer Parameters'!$D$48,Q45),TRUE(),FALSE())</f>
        <v>0</v>
      </c>
      <c r="S45" s="23" t="b">
        <f>IF(AND(S44&lt;'Invoer Parameters'!$D$48,R45),TRUE(),FALSE())</f>
        <v>0</v>
      </c>
      <c r="T45" s="23" t="b">
        <f>IF(AND(T44&lt;'Invoer Parameters'!$D$48,S45),TRUE(),FALSE())</f>
        <v>0</v>
      </c>
      <c r="U45" s="23" t="b">
        <f>IF(AND(U44&lt;'Invoer Parameters'!$D$48,T45),TRUE(),FALSE())</f>
        <v>0</v>
      </c>
      <c r="V45" s="23" t="b">
        <f>IF(AND(V44&lt;'Invoer Parameters'!$D$48,U45),TRUE(),FALSE())</f>
        <v>0</v>
      </c>
      <c r="W45" s="23" t="b">
        <f>IF(AND(W44&lt;'Invoer Parameters'!$D$48,V45),TRUE(),FALSE())</f>
        <v>0</v>
      </c>
      <c r="X45" s="23" t="b">
        <f>IF(AND(X44&lt;'Invoer Parameters'!$D$48,W45),TRUE(),FALSE())</f>
        <v>0</v>
      </c>
      <c r="Y45" s="23" t="b">
        <f>IF(AND(Y44&lt;'Invoer Parameters'!$D$48,X45),TRUE(),FALSE())</f>
        <v>0</v>
      </c>
      <c r="Z45" s="23" t="b">
        <f>IF(AND(Z44&lt;'Invoer Parameters'!$D$48,Y45),TRUE(),FALSE())</f>
        <v>0</v>
      </c>
      <c r="AA45" s="23" t="b">
        <f>IF(AND(AA44&lt;'Invoer Parameters'!$D$48,Z45),TRUE(),FALSE())</f>
        <v>0</v>
      </c>
      <c r="AB45" s="23" t="b">
        <f>IF(AND(AB44&lt;'Invoer Parameters'!$D$48,AA45),TRUE(),FALSE())</f>
        <v>0</v>
      </c>
      <c r="AC45" s="23" t="b">
        <f>IF(AND(AC44&lt;'Invoer Parameters'!$D$48,AB45),TRUE(),FALSE())</f>
        <v>0</v>
      </c>
      <c r="AD45" s="23" t="b">
        <f>IF(AND(AD44&lt;'Invoer Parameters'!$D$48,AC45),TRUE(),FALSE())</f>
        <v>0</v>
      </c>
      <c r="AE45" s="23" t="b">
        <f>IF(AND(AE44&lt;'Invoer Parameters'!$D$48,AD45),TRUE(),FALSE())</f>
        <v>0</v>
      </c>
      <c r="AF45" s="23" t="b">
        <f>IF(AND(AF44&lt;'Invoer Parameters'!$D$48,AE45),TRUE(),FALSE())</f>
        <v>0</v>
      </c>
      <c r="AG45" s="23" t="b">
        <f>IF(AND(AG44&lt;'Invoer Parameters'!$D$48,AF45),TRUE(),FALSE())</f>
        <v>0</v>
      </c>
      <c r="AH45" s="23" t="b">
        <f>IF(AND(AH44&lt;'Invoer Parameters'!$D$48,AG45),TRUE(),FALSE())</f>
        <v>0</v>
      </c>
      <c r="AI45" s="23" t="b">
        <f>IF(AND(AI44&lt;'Invoer Parameters'!$D$48,AH45),TRUE(),FALSE())</f>
        <v>0</v>
      </c>
      <c r="AJ45" s="23" t="b">
        <f>IF(AND(AJ44&lt;'Invoer Parameters'!$D$48,AI45),TRUE(),FALSE())</f>
        <v>0</v>
      </c>
      <c r="AK45" s="23" t="b">
        <f>IF(AND(AK44&lt;'Invoer Parameters'!$D$48,AJ45),TRUE(),FALSE())</f>
        <v>0</v>
      </c>
      <c r="AL45" s="23" t="b">
        <f>IF(AND(AL44&lt;'Invoer Parameters'!$D$48,AK45),TRUE(),FALSE())</f>
        <v>0</v>
      </c>
      <c r="AM45" s="23" t="b">
        <f>IF(AND(AM44&lt;'Invoer Parameters'!$D$48,AL45),TRUE(),FALSE())</f>
        <v>0</v>
      </c>
      <c r="AN45" s="23" t="b">
        <f>IF(AND(AN44&lt;'Invoer Parameters'!$D$48,AM45),TRUE(),FALSE())</f>
        <v>0</v>
      </c>
      <c r="AO45" s="23" t="b">
        <f>IF(AND(AO44&lt;'Invoer Parameters'!$D$48,AN45),TRUE(),FALSE())</f>
        <v>0</v>
      </c>
      <c r="AP45" s="23" t="b">
        <f>IF(AND(AP44&lt;'Invoer Parameters'!$D$48,AO45),TRUE(),FALSE())</f>
        <v>0</v>
      </c>
      <c r="AQ45" s="23" t="b">
        <f>IF(AND(AQ44&lt;'Invoer Parameters'!$D$48,AP45),TRUE(),FALSE())</f>
        <v>0</v>
      </c>
      <c r="AR45" s="23" t="b">
        <f>IF(AND(AR44&lt;'Invoer Parameters'!$D$48,AQ45),TRUE(),FALSE())</f>
        <v>0</v>
      </c>
      <c r="AS45" s="23" t="b">
        <f>IF(AND(AS44&lt;'Invoer Parameters'!$D$48,AR45),TRUE(),FALSE())</f>
        <v>0</v>
      </c>
    </row>
    <row r="46" spans="2:45" ht="12.75" hidden="1" customHeight="1">
      <c r="B46" s="23" t="s">
        <v>266</v>
      </c>
      <c r="C46" s="23" t="s">
        <v>269</v>
      </c>
      <c r="D46" s="23"/>
      <c r="E46" s="23">
        <f>'Invoer Parameters'!$E$67</f>
        <v>0</v>
      </c>
      <c r="F46" s="23">
        <v>0</v>
      </c>
      <c r="G46" s="23">
        <f>IF(AND(G$1&gt;=$E46,F47),F46+1,0)</f>
        <v>1</v>
      </c>
      <c r="H46" s="23">
        <f t="shared" ref="H46:AF46" si="76">IF(AND(H$1&gt;=$E46,G47),G46+1,0)</f>
        <v>0</v>
      </c>
      <c r="I46" s="23">
        <f t="shared" si="76"/>
        <v>0</v>
      </c>
      <c r="J46" s="23">
        <f t="shared" si="76"/>
        <v>0</v>
      </c>
      <c r="K46" s="23">
        <f t="shared" si="76"/>
        <v>0</v>
      </c>
      <c r="L46" s="23">
        <f t="shared" si="76"/>
        <v>0</v>
      </c>
      <c r="M46" s="23">
        <f t="shared" si="76"/>
        <v>0</v>
      </c>
      <c r="N46" s="23">
        <f t="shared" si="76"/>
        <v>0</v>
      </c>
      <c r="O46" s="23">
        <f t="shared" si="76"/>
        <v>0</v>
      </c>
      <c r="P46" s="23">
        <f t="shared" si="76"/>
        <v>0</v>
      </c>
      <c r="Q46" s="23">
        <f t="shared" si="76"/>
        <v>0</v>
      </c>
      <c r="R46" s="23">
        <f t="shared" si="76"/>
        <v>0</v>
      </c>
      <c r="S46" s="23">
        <f t="shared" si="76"/>
        <v>0</v>
      </c>
      <c r="T46" s="23">
        <f t="shared" si="76"/>
        <v>0</v>
      </c>
      <c r="U46" s="23">
        <f t="shared" si="76"/>
        <v>0</v>
      </c>
      <c r="V46" s="23">
        <f t="shared" si="76"/>
        <v>0</v>
      </c>
      <c r="W46" s="23">
        <f t="shared" si="76"/>
        <v>0</v>
      </c>
      <c r="X46" s="23">
        <f t="shared" si="76"/>
        <v>0</v>
      </c>
      <c r="Y46" s="23">
        <f t="shared" si="76"/>
        <v>0</v>
      </c>
      <c r="Z46" s="23">
        <f t="shared" si="76"/>
        <v>0</v>
      </c>
      <c r="AA46" s="23">
        <f t="shared" si="76"/>
        <v>0</v>
      </c>
      <c r="AB46" s="23">
        <f t="shared" si="76"/>
        <v>0</v>
      </c>
      <c r="AC46" s="23">
        <f t="shared" si="76"/>
        <v>0</v>
      </c>
      <c r="AD46" s="23">
        <f t="shared" si="76"/>
        <v>0</v>
      </c>
      <c r="AE46" s="23">
        <f t="shared" si="76"/>
        <v>0</v>
      </c>
      <c r="AF46" s="23">
        <f t="shared" si="76"/>
        <v>0</v>
      </c>
      <c r="AG46" s="23">
        <f t="shared" ref="AG46" si="77">IF(AND(AG$1&gt;=$E46,AF47),AF46+1,0)</f>
        <v>0</v>
      </c>
      <c r="AH46" s="23">
        <f t="shared" ref="AH46" si="78">IF(AND(AH$1&gt;=$E46,AG47),AG46+1,0)</f>
        <v>0</v>
      </c>
      <c r="AI46" s="23">
        <f t="shared" ref="AI46" si="79">IF(AND(AI$1&gt;=$E46,AH47),AH46+1,0)</f>
        <v>0</v>
      </c>
      <c r="AJ46" s="23">
        <f t="shared" ref="AJ46" si="80">IF(AND(AJ$1&gt;=$E46,AI47),AI46+1,0)</f>
        <v>0</v>
      </c>
      <c r="AK46" s="23">
        <f t="shared" ref="AK46" si="81">IF(AND(AK$1&gt;=$E46,AJ47),AJ46+1,0)</f>
        <v>0</v>
      </c>
      <c r="AL46" s="23">
        <f t="shared" ref="AL46" si="82">IF(AND(AL$1&gt;=$E46,AK47),AK46+1,0)</f>
        <v>0</v>
      </c>
      <c r="AM46" s="23">
        <f t="shared" ref="AM46" si="83">IF(AND(AM$1&gt;=$E46,AL47),AL46+1,0)</f>
        <v>0</v>
      </c>
      <c r="AN46" s="23">
        <f t="shared" ref="AN46" si="84">IF(AND(AN$1&gt;=$E46,AM47),AM46+1,0)</f>
        <v>0</v>
      </c>
      <c r="AO46" s="23">
        <f t="shared" ref="AO46" si="85">IF(AND(AO$1&gt;=$E46,AN47),AN46+1,0)</f>
        <v>0</v>
      </c>
      <c r="AP46" s="23">
        <f t="shared" ref="AP46" si="86">IF(AND(AP$1&gt;=$E46,AO47),AO46+1,0)</f>
        <v>0</v>
      </c>
      <c r="AQ46" s="23">
        <f t="shared" ref="AQ46" si="87">IF(AND(AQ$1&gt;=$E46,AP47),AP46+1,0)</f>
        <v>0</v>
      </c>
      <c r="AR46" s="23">
        <f t="shared" ref="AR46:AS46" si="88">IF(AND(AR$1&gt;=$E46,AQ47),AQ46+1,0)</f>
        <v>0</v>
      </c>
      <c r="AS46" s="23">
        <f t="shared" si="88"/>
        <v>0</v>
      </c>
    </row>
    <row r="47" spans="2:45" ht="12.75" hidden="1" customHeight="1">
      <c r="B47" s="23" t="s">
        <v>266</v>
      </c>
      <c r="C47" s="23" t="s">
        <v>268</v>
      </c>
      <c r="D47" s="23"/>
      <c r="E47" s="23"/>
      <c r="F47" s="23" t="b">
        <f>TRUE()</f>
        <v>1</v>
      </c>
      <c r="G47" s="23" t="b">
        <f>IF(AND(G46&lt;'Invoer Parameters'!$D$48,F47),TRUE(),FALSE())</f>
        <v>0</v>
      </c>
      <c r="H47" s="23" t="b">
        <f>IF(AND(H46&lt;'Invoer Parameters'!$D$48,G47),TRUE(),FALSE())</f>
        <v>0</v>
      </c>
      <c r="I47" s="23" t="b">
        <f>IF(AND(I46&lt;'Invoer Parameters'!$D$48,H47),TRUE(),FALSE())</f>
        <v>0</v>
      </c>
      <c r="J47" s="23" t="b">
        <f>IF(AND(J46&lt;'Invoer Parameters'!$D$48,I47),TRUE(),FALSE())</f>
        <v>0</v>
      </c>
      <c r="K47" s="23" t="b">
        <f>IF(AND(K46&lt;'Invoer Parameters'!$D$48,J47),TRUE(),FALSE())</f>
        <v>0</v>
      </c>
      <c r="L47" s="23" t="b">
        <f>IF(AND(L46&lt;'Invoer Parameters'!$D$48,K47),TRUE(),FALSE())</f>
        <v>0</v>
      </c>
      <c r="M47" s="23" t="b">
        <f>IF(AND(M46&lt;'Invoer Parameters'!$D$48,L47),TRUE(),FALSE())</f>
        <v>0</v>
      </c>
      <c r="N47" s="23" t="b">
        <f>IF(AND(N46&lt;'Invoer Parameters'!$D$48,M47),TRUE(),FALSE())</f>
        <v>0</v>
      </c>
      <c r="O47" s="23" t="b">
        <f>IF(AND(O46&lt;'Invoer Parameters'!$D$48,N47),TRUE(),FALSE())</f>
        <v>0</v>
      </c>
      <c r="P47" s="23" t="b">
        <f>IF(AND(P46&lt;'Invoer Parameters'!$D$48,O47),TRUE(),FALSE())</f>
        <v>0</v>
      </c>
      <c r="Q47" s="23" t="b">
        <f>IF(AND(Q46&lt;'Invoer Parameters'!$D$48,P47),TRUE(),FALSE())</f>
        <v>0</v>
      </c>
      <c r="R47" s="23" t="b">
        <f>IF(AND(R46&lt;'Invoer Parameters'!$D$48,Q47),TRUE(),FALSE())</f>
        <v>0</v>
      </c>
      <c r="S47" s="23" t="b">
        <f>IF(AND(S46&lt;'Invoer Parameters'!$D$48,R47),TRUE(),FALSE())</f>
        <v>0</v>
      </c>
      <c r="T47" s="23" t="b">
        <f>IF(AND(T46&lt;'Invoer Parameters'!$D$48,S47),TRUE(),FALSE())</f>
        <v>0</v>
      </c>
      <c r="U47" s="23" t="b">
        <f>IF(AND(U46&lt;'Invoer Parameters'!$D$48,T47),TRUE(),FALSE())</f>
        <v>0</v>
      </c>
      <c r="V47" s="23" t="b">
        <f>IF(AND(V46&lt;'Invoer Parameters'!$D$48,U47),TRUE(),FALSE())</f>
        <v>0</v>
      </c>
      <c r="W47" s="23" t="b">
        <f>IF(AND(W46&lt;'Invoer Parameters'!$D$48,V47),TRUE(),FALSE())</f>
        <v>0</v>
      </c>
      <c r="X47" s="23" t="b">
        <f>IF(AND(X46&lt;'Invoer Parameters'!$D$48,W47),TRUE(),FALSE())</f>
        <v>0</v>
      </c>
      <c r="Y47" s="23" t="b">
        <f>IF(AND(Y46&lt;'Invoer Parameters'!$D$48,X47),TRUE(),FALSE())</f>
        <v>0</v>
      </c>
      <c r="Z47" s="23" t="b">
        <f>IF(AND(Z46&lt;'Invoer Parameters'!$D$48,Y47),TRUE(),FALSE())</f>
        <v>0</v>
      </c>
      <c r="AA47" s="23" t="b">
        <f>IF(AND(AA46&lt;'Invoer Parameters'!$D$48,Z47),TRUE(),FALSE())</f>
        <v>0</v>
      </c>
      <c r="AB47" s="23" t="b">
        <f>IF(AND(AB46&lt;'Invoer Parameters'!$D$48,AA47),TRUE(),FALSE())</f>
        <v>0</v>
      </c>
      <c r="AC47" s="23" t="b">
        <f>IF(AND(AC46&lt;'Invoer Parameters'!$D$48,AB47),TRUE(),FALSE())</f>
        <v>0</v>
      </c>
      <c r="AD47" s="23" t="b">
        <f>IF(AND(AD46&lt;'Invoer Parameters'!$D$48,AC47),TRUE(),FALSE())</f>
        <v>0</v>
      </c>
      <c r="AE47" s="23" t="b">
        <f>IF(AND(AE46&lt;'Invoer Parameters'!$D$48,AD47),TRUE(),FALSE())</f>
        <v>0</v>
      </c>
      <c r="AF47" s="23" t="b">
        <f>IF(AND(AF46&lt;'Invoer Parameters'!$D$48,AE47),TRUE(),FALSE())</f>
        <v>0</v>
      </c>
      <c r="AG47" s="23" t="b">
        <f>IF(AND(AG46&lt;'Invoer Parameters'!$D$48,AF47),TRUE(),FALSE())</f>
        <v>0</v>
      </c>
      <c r="AH47" s="23" t="b">
        <f>IF(AND(AH46&lt;'Invoer Parameters'!$D$48,AG47),TRUE(),FALSE())</f>
        <v>0</v>
      </c>
      <c r="AI47" s="23" t="b">
        <f>IF(AND(AI46&lt;'Invoer Parameters'!$D$48,AH47),TRUE(),FALSE())</f>
        <v>0</v>
      </c>
      <c r="AJ47" s="23" t="b">
        <f>IF(AND(AJ46&lt;'Invoer Parameters'!$D$48,AI47),TRUE(),FALSE())</f>
        <v>0</v>
      </c>
      <c r="AK47" s="23" t="b">
        <f>IF(AND(AK46&lt;'Invoer Parameters'!$D$48,AJ47),TRUE(),FALSE())</f>
        <v>0</v>
      </c>
      <c r="AL47" s="23" t="b">
        <f>IF(AND(AL46&lt;'Invoer Parameters'!$D$48,AK47),TRUE(),FALSE())</f>
        <v>0</v>
      </c>
      <c r="AM47" s="23" t="b">
        <f>IF(AND(AM46&lt;'Invoer Parameters'!$D$48,AL47),TRUE(),FALSE())</f>
        <v>0</v>
      </c>
      <c r="AN47" s="23" t="b">
        <f>IF(AND(AN46&lt;'Invoer Parameters'!$D$48,AM47),TRUE(),FALSE())</f>
        <v>0</v>
      </c>
      <c r="AO47" s="23" t="b">
        <f>IF(AND(AO46&lt;'Invoer Parameters'!$D$48,AN47),TRUE(),FALSE())</f>
        <v>0</v>
      </c>
      <c r="AP47" s="23" t="b">
        <f>IF(AND(AP46&lt;'Invoer Parameters'!$D$48,AO47),TRUE(),FALSE())</f>
        <v>0</v>
      </c>
      <c r="AQ47" s="23" t="b">
        <f>IF(AND(AQ46&lt;'Invoer Parameters'!$D$48,AP47),TRUE(),FALSE())</f>
        <v>0</v>
      </c>
      <c r="AR47" s="23" t="b">
        <f>IF(AND(AR46&lt;'Invoer Parameters'!$D$48,AQ47),TRUE(),FALSE())</f>
        <v>0</v>
      </c>
      <c r="AS47" s="23" t="b">
        <f>IF(AND(AS46&lt;'Invoer Parameters'!$D$48,AR47),TRUE(),FALSE())</f>
        <v>0</v>
      </c>
    </row>
    <row r="48" spans="2:45" ht="12.75" hidden="1" customHeight="1">
      <c r="B48" s="23" t="s">
        <v>266</v>
      </c>
      <c r="C48" s="23" t="s">
        <v>270</v>
      </c>
      <c r="D48" s="23"/>
      <c r="E48" s="23">
        <f>'Invoer Parameters'!$E$68</f>
        <v>0</v>
      </c>
      <c r="F48" s="23">
        <v>0</v>
      </c>
      <c r="G48" s="23">
        <f>IF(AND(G$1&gt;=$E48,F49),F48+1,0)</f>
        <v>1</v>
      </c>
      <c r="H48" s="23">
        <f t="shared" ref="H48:AF48" si="89">IF(AND(H$1&gt;=$E48,G49),G48+1,0)</f>
        <v>0</v>
      </c>
      <c r="I48" s="23">
        <f t="shared" si="89"/>
        <v>0</v>
      </c>
      <c r="J48" s="23">
        <f t="shared" si="89"/>
        <v>0</v>
      </c>
      <c r="K48" s="23">
        <f t="shared" si="89"/>
        <v>0</v>
      </c>
      <c r="L48" s="23">
        <f t="shared" si="89"/>
        <v>0</v>
      </c>
      <c r="M48" s="23">
        <f t="shared" si="89"/>
        <v>0</v>
      </c>
      <c r="N48" s="23">
        <f t="shared" si="89"/>
        <v>0</v>
      </c>
      <c r="O48" s="23">
        <f t="shared" si="89"/>
        <v>0</v>
      </c>
      <c r="P48" s="23">
        <f t="shared" si="89"/>
        <v>0</v>
      </c>
      <c r="Q48" s="23">
        <f t="shared" si="89"/>
        <v>0</v>
      </c>
      <c r="R48" s="23">
        <f t="shared" si="89"/>
        <v>0</v>
      </c>
      <c r="S48" s="23">
        <f t="shared" si="89"/>
        <v>0</v>
      </c>
      <c r="T48" s="23">
        <f t="shared" si="89"/>
        <v>0</v>
      </c>
      <c r="U48" s="23">
        <f t="shared" si="89"/>
        <v>0</v>
      </c>
      <c r="V48" s="23">
        <f t="shared" si="89"/>
        <v>0</v>
      </c>
      <c r="W48" s="23">
        <f t="shared" si="89"/>
        <v>0</v>
      </c>
      <c r="X48" s="23">
        <f t="shared" si="89"/>
        <v>0</v>
      </c>
      <c r="Y48" s="23">
        <f t="shared" si="89"/>
        <v>0</v>
      </c>
      <c r="Z48" s="23">
        <f t="shared" si="89"/>
        <v>0</v>
      </c>
      <c r="AA48" s="23">
        <f t="shared" si="89"/>
        <v>0</v>
      </c>
      <c r="AB48" s="23">
        <f t="shared" si="89"/>
        <v>0</v>
      </c>
      <c r="AC48" s="23">
        <f t="shared" si="89"/>
        <v>0</v>
      </c>
      <c r="AD48" s="23">
        <f t="shared" si="89"/>
        <v>0</v>
      </c>
      <c r="AE48" s="23">
        <f t="shared" si="89"/>
        <v>0</v>
      </c>
      <c r="AF48" s="23">
        <f t="shared" si="89"/>
        <v>0</v>
      </c>
      <c r="AG48" s="23">
        <f t="shared" ref="AG48" si="90">IF(AND(AG$1&gt;=$E48,AF49),AF48+1,0)</f>
        <v>0</v>
      </c>
      <c r="AH48" s="23">
        <f t="shared" ref="AH48" si="91">IF(AND(AH$1&gt;=$E48,AG49),AG48+1,0)</f>
        <v>0</v>
      </c>
      <c r="AI48" s="23">
        <f t="shared" ref="AI48" si="92">IF(AND(AI$1&gt;=$E48,AH49),AH48+1,0)</f>
        <v>0</v>
      </c>
      <c r="AJ48" s="23">
        <f t="shared" ref="AJ48" si="93">IF(AND(AJ$1&gt;=$E48,AI49),AI48+1,0)</f>
        <v>0</v>
      </c>
      <c r="AK48" s="23">
        <f t="shared" ref="AK48" si="94">IF(AND(AK$1&gt;=$E48,AJ49),AJ48+1,0)</f>
        <v>0</v>
      </c>
      <c r="AL48" s="23">
        <f t="shared" ref="AL48" si="95">IF(AND(AL$1&gt;=$E48,AK49),AK48+1,0)</f>
        <v>0</v>
      </c>
      <c r="AM48" s="23">
        <f t="shared" ref="AM48" si="96">IF(AND(AM$1&gt;=$E48,AL49),AL48+1,0)</f>
        <v>0</v>
      </c>
      <c r="AN48" s="23">
        <f t="shared" ref="AN48" si="97">IF(AND(AN$1&gt;=$E48,AM49),AM48+1,0)</f>
        <v>0</v>
      </c>
      <c r="AO48" s="23">
        <f t="shared" ref="AO48" si="98">IF(AND(AO$1&gt;=$E48,AN49),AN48+1,0)</f>
        <v>0</v>
      </c>
      <c r="AP48" s="23">
        <f t="shared" ref="AP48" si="99">IF(AND(AP$1&gt;=$E48,AO49),AO48+1,0)</f>
        <v>0</v>
      </c>
      <c r="AQ48" s="23">
        <f t="shared" ref="AQ48" si="100">IF(AND(AQ$1&gt;=$E48,AP49),AP48+1,0)</f>
        <v>0</v>
      </c>
      <c r="AR48" s="23">
        <f t="shared" ref="AR48:AS48" si="101">IF(AND(AR$1&gt;=$E48,AQ49),AQ48+1,0)</f>
        <v>0</v>
      </c>
      <c r="AS48" s="23">
        <f t="shared" si="101"/>
        <v>0</v>
      </c>
    </row>
    <row r="49" spans="2:45" ht="12.75" hidden="1" customHeight="1">
      <c r="B49" s="23" t="s">
        <v>266</v>
      </c>
      <c r="C49" s="23" t="s">
        <v>268</v>
      </c>
      <c r="D49" s="23"/>
      <c r="E49" s="23"/>
      <c r="F49" s="23" t="b">
        <f>TRUE()</f>
        <v>1</v>
      </c>
      <c r="G49" s="23" t="b">
        <f>IF(AND(G48&lt;'Invoer Parameters'!$D$48,F49),TRUE(),FALSE())</f>
        <v>0</v>
      </c>
      <c r="H49" s="23" t="b">
        <f>IF(AND(H48&lt;'Invoer Parameters'!$D$48,G49),TRUE(),FALSE())</f>
        <v>0</v>
      </c>
      <c r="I49" s="23" t="b">
        <f>IF(AND(I48&lt;'Invoer Parameters'!$D$48,H49),TRUE(),FALSE())</f>
        <v>0</v>
      </c>
      <c r="J49" s="23" t="b">
        <f>IF(AND(J48&lt;'Invoer Parameters'!$D$48,I49),TRUE(),FALSE())</f>
        <v>0</v>
      </c>
      <c r="K49" s="23" t="b">
        <f>IF(AND(K48&lt;'Invoer Parameters'!$D$48,J49),TRUE(),FALSE())</f>
        <v>0</v>
      </c>
      <c r="L49" s="23" t="b">
        <f>IF(AND(L48&lt;'Invoer Parameters'!$D$48,K49),TRUE(),FALSE())</f>
        <v>0</v>
      </c>
      <c r="M49" s="23" t="b">
        <f>IF(AND(M48&lt;'Invoer Parameters'!$D$48,L49),TRUE(),FALSE())</f>
        <v>0</v>
      </c>
      <c r="N49" s="23" t="b">
        <f>IF(AND(N48&lt;'Invoer Parameters'!$D$48,M49),TRUE(),FALSE())</f>
        <v>0</v>
      </c>
      <c r="O49" s="23" t="b">
        <f>IF(AND(O48&lt;'Invoer Parameters'!$D$48,N49),TRUE(),FALSE())</f>
        <v>0</v>
      </c>
      <c r="P49" s="23" t="b">
        <f>IF(AND(P48&lt;'Invoer Parameters'!$D$48,O49),TRUE(),FALSE())</f>
        <v>0</v>
      </c>
      <c r="Q49" s="23" t="b">
        <f>IF(AND(Q48&lt;'Invoer Parameters'!$D$48,P49),TRUE(),FALSE())</f>
        <v>0</v>
      </c>
      <c r="R49" s="23" t="b">
        <f>IF(AND(R48&lt;'Invoer Parameters'!$D$48,Q49),TRUE(),FALSE())</f>
        <v>0</v>
      </c>
      <c r="S49" s="23" t="b">
        <f>IF(AND(S48&lt;'Invoer Parameters'!$D$48,R49),TRUE(),FALSE())</f>
        <v>0</v>
      </c>
      <c r="T49" s="23" t="b">
        <f>IF(AND(T48&lt;'Invoer Parameters'!$D$48,S49),TRUE(),FALSE())</f>
        <v>0</v>
      </c>
      <c r="U49" s="23" t="b">
        <f>IF(AND(U48&lt;'Invoer Parameters'!$D$48,T49),TRUE(),FALSE())</f>
        <v>0</v>
      </c>
      <c r="V49" s="23" t="b">
        <f>IF(AND(V48&lt;'Invoer Parameters'!$D$48,U49),TRUE(),FALSE())</f>
        <v>0</v>
      </c>
      <c r="W49" s="23" t="b">
        <f>IF(AND(W48&lt;'Invoer Parameters'!$D$48,V49),TRUE(),FALSE())</f>
        <v>0</v>
      </c>
      <c r="X49" s="23" t="b">
        <f>IF(AND(X48&lt;'Invoer Parameters'!$D$48,W49),TRUE(),FALSE())</f>
        <v>0</v>
      </c>
      <c r="Y49" s="23" t="b">
        <f>IF(AND(Y48&lt;'Invoer Parameters'!$D$48,X49),TRUE(),FALSE())</f>
        <v>0</v>
      </c>
      <c r="Z49" s="23" t="b">
        <f>IF(AND(Z48&lt;'Invoer Parameters'!$D$48,Y49),TRUE(),FALSE())</f>
        <v>0</v>
      </c>
      <c r="AA49" s="23" t="b">
        <f>IF(AND(AA48&lt;'Invoer Parameters'!$D$48,Z49),TRUE(),FALSE())</f>
        <v>0</v>
      </c>
      <c r="AB49" s="23" t="b">
        <f>IF(AND(AB48&lt;'Invoer Parameters'!$D$48,AA49),TRUE(),FALSE())</f>
        <v>0</v>
      </c>
      <c r="AC49" s="23" t="b">
        <f>IF(AND(AC48&lt;'Invoer Parameters'!$D$48,AB49),TRUE(),FALSE())</f>
        <v>0</v>
      </c>
      <c r="AD49" s="23" t="b">
        <f>IF(AND(AD48&lt;'Invoer Parameters'!$D$48,AC49),TRUE(),FALSE())</f>
        <v>0</v>
      </c>
      <c r="AE49" s="23" t="b">
        <f>IF(AND(AE48&lt;'Invoer Parameters'!$D$48,AD49),TRUE(),FALSE())</f>
        <v>0</v>
      </c>
      <c r="AF49" s="23" t="b">
        <f>IF(AND(AF48&lt;'Invoer Parameters'!$D$48,AE49),TRUE(),FALSE())</f>
        <v>0</v>
      </c>
      <c r="AG49" s="23" t="b">
        <f>IF(AND(AG48&lt;'Invoer Parameters'!$D$48,AF49),TRUE(),FALSE())</f>
        <v>0</v>
      </c>
      <c r="AH49" s="23" t="b">
        <f>IF(AND(AH48&lt;'Invoer Parameters'!$D$48,AG49),TRUE(),FALSE())</f>
        <v>0</v>
      </c>
      <c r="AI49" s="23" t="b">
        <f>IF(AND(AI48&lt;'Invoer Parameters'!$D$48,AH49),TRUE(),FALSE())</f>
        <v>0</v>
      </c>
      <c r="AJ49" s="23" t="b">
        <f>IF(AND(AJ48&lt;'Invoer Parameters'!$D$48,AI49),TRUE(),FALSE())</f>
        <v>0</v>
      </c>
      <c r="AK49" s="23" t="b">
        <f>IF(AND(AK48&lt;'Invoer Parameters'!$D$48,AJ49),TRUE(),FALSE())</f>
        <v>0</v>
      </c>
      <c r="AL49" s="23" t="b">
        <f>IF(AND(AL48&lt;'Invoer Parameters'!$D$48,AK49),TRUE(),FALSE())</f>
        <v>0</v>
      </c>
      <c r="AM49" s="23" t="b">
        <f>IF(AND(AM48&lt;'Invoer Parameters'!$D$48,AL49),TRUE(),FALSE())</f>
        <v>0</v>
      </c>
      <c r="AN49" s="23" t="b">
        <f>IF(AND(AN48&lt;'Invoer Parameters'!$D$48,AM49),TRUE(),FALSE())</f>
        <v>0</v>
      </c>
      <c r="AO49" s="23" t="b">
        <f>IF(AND(AO48&lt;'Invoer Parameters'!$D$48,AN49),TRUE(),FALSE())</f>
        <v>0</v>
      </c>
      <c r="AP49" s="23" t="b">
        <f>IF(AND(AP48&lt;'Invoer Parameters'!$D$48,AO49),TRUE(),FALSE())</f>
        <v>0</v>
      </c>
      <c r="AQ49" s="23" t="b">
        <f>IF(AND(AQ48&lt;'Invoer Parameters'!$D$48,AP49),TRUE(),FALSE())</f>
        <v>0</v>
      </c>
      <c r="AR49" s="23" t="b">
        <f>IF(AND(AR48&lt;'Invoer Parameters'!$D$48,AQ49),TRUE(),FALSE())</f>
        <v>0</v>
      </c>
      <c r="AS49" s="23" t="b">
        <f>IF(AND(AS48&lt;'Invoer Parameters'!$D$48,AR49),TRUE(),FALSE())</f>
        <v>0</v>
      </c>
    </row>
    <row r="50" spans="2:45" ht="12.75" hidden="1" customHeight="1">
      <c r="B50" s="23" t="s">
        <v>266</v>
      </c>
      <c r="C50" s="23" t="s">
        <v>271</v>
      </c>
      <c r="D50" s="23"/>
      <c r="E50" s="23">
        <f>'Invoer Parameters'!$E$69</f>
        <v>0</v>
      </c>
      <c r="F50" s="23">
        <v>0</v>
      </c>
      <c r="G50" s="23">
        <f t="shared" ref="G50:G52" si="102">IF(AND(G$1&gt;=$E50,F51),F50+1,0)</f>
        <v>1</v>
      </c>
      <c r="H50" s="23">
        <f t="shared" ref="H50" si="103">IF(AND(H$1&gt;=$E50,G51),G50+1,0)</f>
        <v>0</v>
      </c>
      <c r="I50" s="23">
        <f t="shared" ref="I50" si="104">IF(AND(I$1&gt;=$E50,H51),H50+1,0)</f>
        <v>0</v>
      </c>
      <c r="J50" s="23">
        <f t="shared" ref="J50" si="105">IF(AND(J$1&gt;=$E50,I51),I50+1,0)</f>
        <v>0</v>
      </c>
      <c r="K50" s="23">
        <f t="shared" ref="K50" si="106">IF(AND(K$1&gt;=$E50,J51),J50+1,0)</f>
        <v>0</v>
      </c>
      <c r="L50" s="23">
        <f t="shared" ref="L50" si="107">IF(AND(L$1&gt;=$E50,K51),K50+1,0)</f>
        <v>0</v>
      </c>
      <c r="M50" s="23">
        <f t="shared" ref="M50" si="108">IF(AND(M$1&gt;=$E50,L51),L50+1,0)</f>
        <v>0</v>
      </c>
      <c r="N50" s="23">
        <f t="shared" ref="N50" si="109">IF(AND(N$1&gt;=$E50,M51),M50+1,0)</f>
        <v>0</v>
      </c>
      <c r="O50" s="23">
        <f t="shared" ref="O50" si="110">IF(AND(O$1&gt;=$E50,N51),N50+1,0)</f>
        <v>0</v>
      </c>
      <c r="P50" s="23">
        <f t="shared" ref="P50" si="111">IF(AND(P$1&gt;=$E50,O51),O50+1,0)</f>
        <v>0</v>
      </c>
      <c r="Q50" s="23">
        <f t="shared" ref="Q50" si="112">IF(AND(Q$1&gt;=$E50,P51),P50+1,0)</f>
        <v>0</v>
      </c>
      <c r="R50" s="23">
        <f t="shared" ref="R50" si="113">IF(AND(R$1&gt;=$E50,Q51),Q50+1,0)</f>
        <v>0</v>
      </c>
      <c r="S50" s="23">
        <f t="shared" ref="S50" si="114">IF(AND(S$1&gt;=$E50,R51),R50+1,0)</f>
        <v>0</v>
      </c>
      <c r="T50" s="23">
        <f t="shared" ref="T50" si="115">IF(AND(T$1&gt;=$E50,S51),S50+1,0)</f>
        <v>0</v>
      </c>
      <c r="U50" s="23">
        <f t="shared" ref="U50" si="116">IF(AND(U$1&gt;=$E50,T51),T50+1,0)</f>
        <v>0</v>
      </c>
      <c r="V50" s="23">
        <f t="shared" ref="V50" si="117">IF(AND(V$1&gt;=$E50,U51),U50+1,0)</f>
        <v>0</v>
      </c>
      <c r="W50" s="23">
        <f t="shared" ref="W50" si="118">IF(AND(W$1&gt;=$E50,V51),V50+1,0)</f>
        <v>0</v>
      </c>
      <c r="X50" s="23">
        <f t="shared" ref="X50" si="119">IF(AND(X$1&gt;=$E50,W51),W50+1,0)</f>
        <v>0</v>
      </c>
      <c r="Y50" s="23">
        <f t="shared" ref="Y50" si="120">IF(AND(Y$1&gt;=$E50,X51),X50+1,0)</f>
        <v>0</v>
      </c>
      <c r="Z50" s="23">
        <f t="shared" ref="Z50" si="121">IF(AND(Z$1&gt;=$E50,Y51),Y50+1,0)</f>
        <v>0</v>
      </c>
      <c r="AA50" s="23">
        <f t="shared" ref="AA50" si="122">IF(AND(AA$1&gt;=$E50,Z51),Z50+1,0)</f>
        <v>0</v>
      </c>
      <c r="AB50" s="23">
        <f t="shared" ref="AB50" si="123">IF(AND(AB$1&gt;=$E50,AA51),AA50+1,0)</f>
        <v>0</v>
      </c>
      <c r="AC50" s="23">
        <f t="shared" ref="AC50" si="124">IF(AND(AC$1&gt;=$E50,AB51),AB50+1,0)</f>
        <v>0</v>
      </c>
      <c r="AD50" s="23">
        <f t="shared" ref="AD50" si="125">IF(AND(AD$1&gt;=$E50,AC51),AC50+1,0)</f>
        <v>0</v>
      </c>
      <c r="AE50" s="23">
        <f t="shared" ref="AE50:AF50" si="126">IF(AND(AE$1&gt;=$E50,AD51),AD50+1,0)</f>
        <v>0</v>
      </c>
      <c r="AF50" s="23">
        <f t="shared" si="126"/>
        <v>0</v>
      </c>
      <c r="AG50" s="23">
        <f t="shared" ref="AG50" si="127">IF(AND(AG$1&gt;=$E50,AF51),AF50+1,0)</f>
        <v>0</v>
      </c>
      <c r="AH50" s="23">
        <f t="shared" ref="AH50" si="128">IF(AND(AH$1&gt;=$E50,AG51),AG50+1,0)</f>
        <v>0</v>
      </c>
      <c r="AI50" s="23">
        <f t="shared" ref="AI50" si="129">IF(AND(AI$1&gt;=$E50,AH51),AH50+1,0)</f>
        <v>0</v>
      </c>
      <c r="AJ50" s="23">
        <f t="shared" ref="AJ50" si="130">IF(AND(AJ$1&gt;=$E50,AI51),AI50+1,0)</f>
        <v>0</v>
      </c>
      <c r="AK50" s="23">
        <f t="shared" ref="AK50" si="131">IF(AND(AK$1&gt;=$E50,AJ51),AJ50+1,0)</f>
        <v>0</v>
      </c>
      <c r="AL50" s="23">
        <f t="shared" ref="AL50" si="132">IF(AND(AL$1&gt;=$E50,AK51),AK50+1,0)</f>
        <v>0</v>
      </c>
      <c r="AM50" s="23">
        <f t="shared" ref="AM50" si="133">IF(AND(AM$1&gt;=$E50,AL51),AL50+1,0)</f>
        <v>0</v>
      </c>
      <c r="AN50" s="23">
        <f t="shared" ref="AN50" si="134">IF(AND(AN$1&gt;=$E50,AM51),AM50+1,0)</f>
        <v>0</v>
      </c>
      <c r="AO50" s="23">
        <f t="shared" ref="AO50" si="135">IF(AND(AO$1&gt;=$E50,AN51),AN50+1,0)</f>
        <v>0</v>
      </c>
      <c r="AP50" s="23">
        <f t="shared" ref="AP50" si="136">IF(AND(AP$1&gt;=$E50,AO51),AO50+1,0)</f>
        <v>0</v>
      </c>
      <c r="AQ50" s="23">
        <f t="shared" ref="AQ50" si="137">IF(AND(AQ$1&gt;=$E50,AP51),AP50+1,0)</f>
        <v>0</v>
      </c>
      <c r="AR50" s="23">
        <f t="shared" ref="AR50:AS50" si="138">IF(AND(AR$1&gt;=$E50,AQ51),AQ50+1,0)</f>
        <v>0</v>
      </c>
      <c r="AS50" s="23">
        <f t="shared" si="138"/>
        <v>0</v>
      </c>
    </row>
    <row r="51" spans="2:45" ht="12.75" hidden="1" customHeight="1">
      <c r="B51" s="23" t="s">
        <v>266</v>
      </c>
      <c r="C51" s="23" t="s">
        <v>268</v>
      </c>
      <c r="D51" s="23"/>
      <c r="E51" s="23"/>
      <c r="F51" s="23" t="b">
        <f>TRUE()</f>
        <v>1</v>
      </c>
      <c r="G51" s="23" t="b">
        <f>IF(AND(G50&lt;'Invoer Parameters'!$D$48,F51),TRUE(),FALSE())</f>
        <v>0</v>
      </c>
      <c r="H51" s="23" t="b">
        <f>IF(AND(H50&lt;'Invoer Parameters'!$D$48,G51),TRUE(),FALSE())</f>
        <v>0</v>
      </c>
      <c r="I51" s="23" t="b">
        <f>IF(AND(I50&lt;'Invoer Parameters'!$D$48,H51),TRUE(),FALSE())</f>
        <v>0</v>
      </c>
      <c r="J51" s="23" t="b">
        <f>IF(AND(J50&lt;'Invoer Parameters'!$D$48,I51),TRUE(),FALSE())</f>
        <v>0</v>
      </c>
      <c r="K51" s="23" t="b">
        <f>IF(AND(K50&lt;'Invoer Parameters'!$D$48,J51),TRUE(),FALSE())</f>
        <v>0</v>
      </c>
      <c r="L51" s="23" t="b">
        <f>IF(AND(L50&lt;'Invoer Parameters'!$D$48,K51),TRUE(),FALSE())</f>
        <v>0</v>
      </c>
      <c r="M51" s="23" t="b">
        <f>IF(AND(M50&lt;'Invoer Parameters'!$D$48,L51),TRUE(),FALSE())</f>
        <v>0</v>
      </c>
      <c r="N51" s="23" t="b">
        <f>IF(AND(N50&lt;'Invoer Parameters'!$D$48,M51),TRUE(),FALSE())</f>
        <v>0</v>
      </c>
      <c r="O51" s="23" t="b">
        <f>IF(AND(O50&lt;'Invoer Parameters'!$D$48,N51),TRUE(),FALSE())</f>
        <v>0</v>
      </c>
      <c r="P51" s="23" t="b">
        <f>IF(AND(P50&lt;'Invoer Parameters'!$D$48,O51),TRUE(),FALSE())</f>
        <v>0</v>
      </c>
      <c r="Q51" s="23" t="b">
        <f>IF(AND(Q50&lt;'Invoer Parameters'!$D$48,P51),TRUE(),FALSE())</f>
        <v>0</v>
      </c>
      <c r="R51" s="23" t="b">
        <f>IF(AND(R50&lt;'Invoer Parameters'!$D$48,Q51),TRUE(),FALSE())</f>
        <v>0</v>
      </c>
      <c r="S51" s="23" t="b">
        <f>IF(AND(S50&lt;'Invoer Parameters'!$D$48,R51),TRUE(),FALSE())</f>
        <v>0</v>
      </c>
      <c r="T51" s="23" t="b">
        <f>IF(AND(T50&lt;'Invoer Parameters'!$D$48,S51),TRUE(),FALSE())</f>
        <v>0</v>
      </c>
      <c r="U51" s="23" t="b">
        <f>IF(AND(U50&lt;'Invoer Parameters'!$D$48,T51),TRUE(),FALSE())</f>
        <v>0</v>
      </c>
      <c r="V51" s="23" t="b">
        <f>IF(AND(V50&lt;'Invoer Parameters'!$D$48,U51),TRUE(),FALSE())</f>
        <v>0</v>
      </c>
      <c r="W51" s="23" t="b">
        <f>IF(AND(W50&lt;'Invoer Parameters'!$D$48,V51),TRUE(),FALSE())</f>
        <v>0</v>
      </c>
      <c r="X51" s="23" t="b">
        <f>IF(AND(X50&lt;'Invoer Parameters'!$D$48,W51),TRUE(),FALSE())</f>
        <v>0</v>
      </c>
      <c r="Y51" s="23" t="b">
        <f>IF(AND(Y50&lt;'Invoer Parameters'!$D$48,X51),TRUE(),FALSE())</f>
        <v>0</v>
      </c>
      <c r="Z51" s="23" t="b">
        <f>IF(AND(Z50&lt;'Invoer Parameters'!$D$48,Y51),TRUE(),FALSE())</f>
        <v>0</v>
      </c>
      <c r="AA51" s="23" t="b">
        <f>IF(AND(AA50&lt;'Invoer Parameters'!$D$48,Z51),TRUE(),FALSE())</f>
        <v>0</v>
      </c>
      <c r="AB51" s="23" t="b">
        <f>IF(AND(AB50&lt;'Invoer Parameters'!$D$48,AA51),TRUE(),FALSE())</f>
        <v>0</v>
      </c>
      <c r="AC51" s="23" t="b">
        <f>IF(AND(AC50&lt;'Invoer Parameters'!$D$48,AB51),TRUE(),FALSE())</f>
        <v>0</v>
      </c>
      <c r="AD51" s="23" t="b">
        <f>IF(AND(AD50&lt;'Invoer Parameters'!$D$48,AC51),TRUE(),FALSE())</f>
        <v>0</v>
      </c>
      <c r="AE51" s="23" t="b">
        <f>IF(AND(AE50&lt;'Invoer Parameters'!$D$48,AD51),TRUE(),FALSE())</f>
        <v>0</v>
      </c>
      <c r="AF51" s="23" t="b">
        <f>IF(AND(AF50&lt;'Invoer Parameters'!$D$48,AE51),TRUE(),FALSE())</f>
        <v>0</v>
      </c>
      <c r="AG51" s="23" t="b">
        <f>IF(AND(AG50&lt;'Invoer Parameters'!$D$48,AF51),TRUE(),FALSE())</f>
        <v>0</v>
      </c>
      <c r="AH51" s="23" t="b">
        <f>IF(AND(AH50&lt;'Invoer Parameters'!$D$48,AG51),TRUE(),FALSE())</f>
        <v>0</v>
      </c>
      <c r="AI51" s="23" t="b">
        <f>IF(AND(AI50&lt;'Invoer Parameters'!$D$48,AH51),TRUE(),FALSE())</f>
        <v>0</v>
      </c>
      <c r="AJ51" s="23" t="b">
        <f>IF(AND(AJ50&lt;'Invoer Parameters'!$D$48,AI51),TRUE(),FALSE())</f>
        <v>0</v>
      </c>
      <c r="AK51" s="23" t="b">
        <f>IF(AND(AK50&lt;'Invoer Parameters'!$D$48,AJ51),TRUE(),FALSE())</f>
        <v>0</v>
      </c>
      <c r="AL51" s="23" t="b">
        <f>IF(AND(AL50&lt;'Invoer Parameters'!$D$48,AK51),TRUE(),FALSE())</f>
        <v>0</v>
      </c>
      <c r="AM51" s="23" t="b">
        <f>IF(AND(AM50&lt;'Invoer Parameters'!$D$48,AL51),TRUE(),FALSE())</f>
        <v>0</v>
      </c>
      <c r="AN51" s="23" t="b">
        <f>IF(AND(AN50&lt;'Invoer Parameters'!$D$48,AM51),TRUE(),FALSE())</f>
        <v>0</v>
      </c>
      <c r="AO51" s="23" t="b">
        <f>IF(AND(AO50&lt;'Invoer Parameters'!$D$48,AN51),TRUE(),FALSE())</f>
        <v>0</v>
      </c>
      <c r="AP51" s="23" t="b">
        <f>IF(AND(AP50&lt;'Invoer Parameters'!$D$48,AO51),TRUE(),FALSE())</f>
        <v>0</v>
      </c>
      <c r="AQ51" s="23" t="b">
        <f>IF(AND(AQ50&lt;'Invoer Parameters'!$D$48,AP51),TRUE(),FALSE())</f>
        <v>0</v>
      </c>
      <c r="AR51" s="23" t="b">
        <f>IF(AND(AR50&lt;'Invoer Parameters'!$D$48,AQ51),TRUE(),FALSE())</f>
        <v>0</v>
      </c>
      <c r="AS51" s="23" t="b">
        <f>IF(AND(AS50&lt;'Invoer Parameters'!$D$48,AR51),TRUE(),FALSE())</f>
        <v>0</v>
      </c>
    </row>
    <row r="52" spans="2:45" ht="12.75" hidden="1" customHeight="1">
      <c r="B52" s="23" t="s">
        <v>266</v>
      </c>
      <c r="C52" s="23" t="s">
        <v>272</v>
      </c>
      <c r="D52" s="23"/>
      <c r="E52" s="23">
        <f>'Invoer Parameters'!$E$70</f>
        <v>0</v>
      </c>
      <c r="F52" s="23">
        <v>0</v>
      </c>
      <c r="G52" s="23">
        <f t="shared" si="102"/>
        <v>1</v>
      </c>
      <c r="H52" s="23">
        <f t="shared" ref="H52" si="139">IF(AND(H$1&gt;=$E52,G53),G52+1,0)</f>
        <v>0</v>
      </c>
      <c r="I52" s="23">
        <f t="shared" ref="I52" si="140">IF(AND(I$1&gt;=$E52,H53),H52+1,0)</f>
        <v>0</v>
      </c>
      <c r="J52" s="23">
        <f t="shared" ref="J52" si="141">IF(AND(J$1&gt;=$E52,I53),I52+1,0)</f>
        <v>0</v>
      </c>
      <c r="K52" s="23">
        <f t="shared" ref="K52" si="142">IF(AND(K$1&gt;=$E52,J53),J52+1,0)</f>
        <v>0</v>
      </c>
      <c r="L52" s="23">
        <f t="shared" ref="L52" si="143">IF(AND(L$1&gt;=$E52,K53),K52+1,0)</f>
        <v>0</v>
      </c>
      <c r="M52" s="23">
        <f t="shared" ref="M52" si="144">IF(AND(M$1&gt;=$E52,L53),L52+1,0)</f>
        <v>0</v>
      </c>
      <c r="N52" s="23">
        <f t="shared" ref="N52" si="145">IF(AND(N$1&gt;=$E52,M53),M52+1,0)</f>
        <v>0</v>
      </c>
      <c r="O52" s="23">
        <f t="shared" ref="O52" si="146">IF(AND(O$1&gt;=$E52,N53),N52+1,0)</f>
        <v>0</v>
      </c>
      <c r="P52" s="23">
        <f t="shared" ref="P52" si="147">IF(AND(P$1&gt;=$E52,O53),O52+1,0)</f>
        <v>0</v>
      </c>
      <c r="Q52" s="23">
        <f t="shared" ref="Q52" si="148">IF(AND(Q$1&gt;=$E52,P53),P52+1,0)</f>
        <v>0</v>
      </c>
      <c r="R52" s="23">
        <f t="shared" ref="R52" si="149">IF(AND(R$1&gt;=$E52,Q53),Q52+1,0)</f>
        <v>0</v>
      </c>
      <c r="S52" s="23">
        <f t="shared" ref="S52" si="150">IF(AND(S$1&gt;=$E52,R53),R52+1,0)</f>
        <v>0</v>
      </c>
      <c r="T52" s="23">
        <f t="shared" ref="T52" si="151">IF(AND(T$1&gt;=$E52,S53),S52+1,0)</f>
        <v>0</v>
      </c>
      <c r="U52" s="23">
        <f t="shared" ref="U52" si="152">IF(AND(U$1&gt;=$E52,T53),T52+1,0)</f>
        <v>0</v>
      </c>
      <c r="V52" s="23">
        <f t="shared" ref="V52" si="153">IF(AND(V$1&gt;=$E52,U53),U52+1,0)</f>
        <v>0</v>
      </c>
      <c r="W52" s="23">
        <f t="shared" ref="W52" si="154">IF(AND(W$1&gt;=$E52,V53),V52+1,0)</f>
        <v>0</v>
      </c>
      <c r="X52" s="23">
        <f t="shared" ref="X52" si="155">IF(AND(X$1&gt;=$E52,W53),W52+1,0)</f>
        <v>0</v>
      </c>
      <c r="Y52" s="23">
        <f t="shared" ref="Y52" si="156">IF(AND(Y$1&gt;=$E52,X53),X52+1,0)</f>
        <v>0</v>
      </c>
      <c r="Z52" s="23">
        <f t="shared" ref="Z52" si="157">IF(AND(Z$1&gt;=$E52,Y53),Y52+1,0)</f>
        <v>0</v>
      </c>
      <c r="AA52" s="23">
        <f t="shared" ref="AA52" si="158">IF(AND(AA$1&gt;=$E52,Z53),Z52+1,0)</f>
        <v>0</v>
      </c>
      <c r="AB52" s="23">
        <f t="shared" ref="AB52" si="159">IF(AND(AB$1&gt;=$E52,AA53),AA52+1,0)</f>
        <v>0</v>
      </c>
      <c r="AC52" s="23">
        <f t="shared" ref="AC52" si="160">IF(AND(AC$1&gt;=$E52,AB53),AB52+1,0)</f>
        <v>0</v>
      </c>
      <c r="AD52" s="23">
        <f t="shared" ref="AD52" si="161">IF(AND(AD$1&gt;=$E52,AC53),AC52+1,0)</f>
        <v>0</v>
      </c>
      <c r="AE52" s="23">
        <f t="shared" ref="AE52:AF52" si="162">IF(AND(AE$1&gt;=$E52,AD53),AD52+1,0)</f>
        <v>0</v>
      </c>
      <c r="AF52" s="23">
        <f t="shared" si="162"/>
        <v>0</v>
      </c>
      <c r="AG52" s="23">
        <f t="shared" ref="AG52" si="163">IF(AND(AG$1&gt;=$E52,AF53),AF52+1,0)</f>
        <v>0</v>
      </c>
      <c r="AH52" s="23">
        <f t="shared" ref="AH52" si="164">IF(AND(AH$1&gt;=$E52,AG53),AG52+1,0)</f>
        <v>0</v>
      </c>
      <c r="AI52" s="23">
        <f t="shared" ref="AI52" si="165">IF(AND(AI$1&gt;=$E52,AH53),AH52+1,0)</f>
        <v>0</v>
      </c>
      <c r="AJ52" s="23">
        <f t="shared" ref="AJ52" si="166">IF(AND(AJ$1&gt;=$E52,AI53),AI52+1,0)</f>
        <v>0</v>
      </c>
      <c r="AK52" s="23">
        <f t="shared" ref="AK52" si="167">IF(AND(AK$1&gt;=$E52,AJ53),AJ52+1,0)</f>
        <v>0</v>
      </c>
      <c r="AL52" s="23">
        <f t="shared" ref="AL52" si="168">IF(AND(AL$1&gt;=$E52,AK53),AK52+1,0)</f>
        <v>0</v>
      </c>
      <c r="AM52" s="23">
        <f t="shared" ref="AM52" si="169">IF(AND(AM$1&gt;=$E52,AL53),AL52+1,0)</f>
        <v>0</v>
      </c>
      <c r="AN52" s="23">
        <f t="shared" ref="AN52" si="170">IF(AND(AN$1&gt;=$E52,AM53),AM52+1,0)</f>
        <v>0</v>
      </c>
      <c r="AO52" s="23">
        <f t="shared" ref="AO52" si="171">IF(AND(AO$1&gt;=$E52,AN53),AN52+1,0)</f>
        <v>0</v>
      </c>
      <c r="AP52" s="23">
        <f t="shared" ref="AP52" si="172">IF(AND(AP$1&gt;=$E52,AO53),AO52+1,0)</f>
        <v>0</v>
      </c>
      <c r="AQ52" s="23">
        <f t="shared" ref="AQ52" si="173">IF(AND(AQ$1&gt;=$E52,AP53),AP52+1,0)</f>
        <v>0</v>
      </c>
      <c r="AR52" s="23">
        <f t="shared" ref="AR52:AS52" si="174">IF(AND(AR$1&gt;=$E52,AQ53),AQ52+1,0)</f>
        <v>0</v>
      </c>
      <c r="AS52" s="23">
        <f t="shared" si="174"/>
        <v>0</v>
      </c>
    </row>
    <row r="53" spans="2:45" ht="12.75" hidden="1" customHeight="1">
      <c r="B53" s="23" t="s">
        <v>266</v>
      </c>
      <c r="C53" s="23" t="s">
        <v>268</v>
      </c>
      <c r="D53" s="23"/>
      <c r="E53" s="23"/>
      <c r="F53" s="23" t="b">
        <f>TRUE()</f>
        <v>1</v>
      </c>
      <c r="G53" s="23" t="b">
        <f>IF(AND(G52&lt;'Invoer Parameters'!$D$48,F53),TRUE(),FALSE())</f>
        <v>0</v>
      </c>
      <c r="H53" s="23" t="b">
        <f>IF(AND(H52&lt;'Invoer Parameters'!$D$48,G53),TRUE(),FALSE())</f>
        <v>0</v>
      </c>
      <c r="I53" s="23" t="b">
        <f>IF(AND(I52&lt;'Invoer Parameters'!$D$48,H53),TRUE(),FALSE())</f>
        <v>0</v>
      </c>
      <c r="J53" s="23" t="b">
        <f>IF(AND(J52&lt;'Invoer Parameters'!$D$48,I53),TRUE(),FALSE())</f>
        <v>0</v>
      </c>
      <c r="K53" s="23" t="b">
        <f>IF(AND(K52&lt;'Invoer Parameters'!$D$48,J53),TRUE(),FALSE())</f>
        <v>0</v>
      </c>
      <c r="L53" s="23" t="b">
        <f>IF(AND(L52&lt;'Invoer Parameters'!$D$48,K53),TRUE(),FALSE())</f>
        <v>0</v>
      </c>
      <c r="M53" s="23" t="b">
        <f>IF(AND(M52&lt;'Invoer Parameters'!$D$48,L53),TRUE(),FALSE())</f>
        <v>0</v>
      </c>
      <c r="N53" s="23" t="b">
        <f>IF(AND(N52&lt;'Invoer Parameters'!$D$48,M53),TRUE(),FALSE())</f>
        <v>0</v>
      </c>
      <c r="O53" s="23" t="b">
        <f>IF(AND(O52&lt;'Invoer Parameters'!$D$48,N53),TRUE(),FALSE())</f>
        <v>0</v>
      </c>
      <c r="P53" s="23" t="b">
        <f>IF(AND(P52&lt;'Invoer Parameters'!$D$48,O53),TRUE(),FALSE())</f>
        <v>0</v>
      </c>
      <c r="Q53" s="23" t="b">
        <f>IF(AND(Q52&lt;'Invoer Parameters'!$D$48,P53),TRUE(),FALSE())</f>
        <v>0</v>
      </c>
      <c r="R53" s="23" t="b">
        <f>IF(AND(R52&lt;'Invoer Parameters'!$D$48,Q53),TRUE(),FALSE())</f>
        <v>0</v>
      </c>
      <c r="S53" s="23" t="b">
        <f>IF(AND(S52&lt;'Invoer Parameters'!$D$48,R53),TRUE(),FALSE())</f>
        <v>0</v>
      </c>
      <c r="T53" s="23" t="b">
        <f>IF(AND(T52&lt;'Invoer Parameters'!$D$48,S53),TRUE(),FALSE())</f>
        <v>0</v>
      </c>
      <c r="U53" s="23" t="b">
        <f>IF(AND(U52&lt;'Invoer Parameters'!$D$48,T53),TRUE(),FALSE())</f>
        <v>0</v>
      </c>
      <c r="V53" s="23" t="b">
        <f>IF(AND(V52&lt;'Invoer Parameters'!$D$48,U53),TRUE(),FALSE())</f>
        <v>0</v>
      </c>
      <c r="W53" s="23" t="b">
        <f>IF(AND(W52&lt;'Invoer Parameters'!$D$48,V53),TRUE(),FALSE())</f>
        <v>0</v>
      </c>
      <c r="X53" s="23" t="b">
        <f>IF(AND(X52&lt;'Invoer Parameters'!$D$48,W53),TRUE(),FALSE())</f>
        <v>0</v>
      </c>
      <c r="Y53" s="23" t="b">
        <f>IF(AND(Y52&lt;'Invoer Parameters'!$D$48,X53),TRUE(),FALSE())</f>
        <v>0</v>
      </c>
      <c r="Z53" s="23" t="b">
        <f>IF(AND(Z52&lt;'Invoer Parameters'!$D$48,Y53),TRUE(),FALSE())</f>
        <v>0</v>
      </c>
      <c r="AA53" s="23" t="b">
        <f>IF(AND(AA52&lt;'Invoer Parameters'!$D$48,Z53),TRUE(),FALSE())</f>
        <v>0</v>
      </c>
      <c r="AB53" s="23" t="b">
        <f>IF(AND(AB52&lt;'Invoer Parameters'!$D$48,AA53),TRUE(),FALSE())</f>
        <v>0</v>
      </c>
      <c r="AC53" s="23" t="b">
        <f>IF(AND(AC52&lt;'Invoer Parameters'!$D$48,AB53),TRUE(),FALSE())</f>
        <v>0</v>
      </c>
      <c r="AD53" s="23" t="b">
        <f>IF(AND(AD52&lt;'Invoer Parameters'!$D$48,AC53),TRUE(),FALSE())</f>
        <v>0</v>
      </c>
      <c r="AE53" s="23" t="b">
        <f>IF(AND(AE52&lt;'Invoer Parameters'!$D$48,AD53),TRUE(),FALSE())</f>
        <v>0</v>
      </c>
      <c r="AF53" s="23" t="b">
        <f>IF(AND(AF52&lt;'Invoer Parameters'!$D$48,AE53),TRUE(),FALSE())</f>
        <v>0</v>
      </c>
      <c r="AG53" s="23" t="b">
        <f>IF(AND(AG52&lt;'Invoer Parameters'!$D$48,AF53),TRUE(),FALSE())</f>
        <v>0</v>
      </c>
      <c r="AH53" s="23" t="b">
        <f>IF(AND(AH52&lt;'Invoer Parameters'!$D$48,AG53),TRUE(),FALSE())</f>
        <v>0</v>
      </c>
      <c r="AI53" s="23" t="b">
        <f>IF(AND(AI52&lt;'Invoer Parameters'!$D$48,AH53),TRUE(),FALSE())</f>
        <v>0</v>
      </c>
      <c r="AJ53" s="23" t="b">
        <f>IF(AND(AJ52&lt;'Invoer Parameters'!$D$48,AI53),TRUE(),FALSE())</f>
        <v>0</v>
      </c>
      <c r="AK53" s="23" t="b">
        <f>IF(AND(AK52&lt;'Invoer Parameters'!$D$48,AJ53),TRUE(),FALSE())</f>
        <v>0</v>
      </c>
      <c r="AL53" s="23" t="b">
        <f>IF(AND(AL52&lt;'Invoer Parameters'!$D$48,AK53),TRUE(),FALSE())</f>
        <v>0</v>
      </c>
      <c r="AM53" s="23" t="b">
        <f>IF(AND(AM52&lt;'Invoer Parameters'!$D$48,AL53),TRUE(),FALSE())</f>
        <v>0</v>
      </c>
      <c r="AN53" s="23" t="b">
        <f>IF(AND(AN52&lt;'Invoer Parameters'!$D$48,AM53),TRUE(),FALSE())</f>
        <v>0</v>
      </c>
      <c r="AO53" s="23" t="b">
        <f>IF(AND(AO52&lt;'Invoer Parameters'!$D$48,AN53),TRUE(),FALSE())</f>
        <v>0</v>
      </c>
      <c r="AP53" s="23" t="b">
        <f>IF(AND(AP52&lt;'Invoer Parameters'!$D$48,AO53),TRUE(),FALSE())</f>
        <v>0</v>
      </c>
      <c r="AQ53" s="23" t="b">
        <f>IF(AND(AQ52&lt;'Invoer Parameters'!$D$48,AP53),TRUE(),FALSE())</f>
        <v>0</v>
      </c>
      <c r="AR53" s="23" t="b">
        <f>IF(AND(AR52&lt;'Invoer Parameters'!$D$48,AQ53),TRUE(),FALSE())</f>
        <v>0</v>
      </c>
      <c r="AS53" s="23" t="b">
        <f>IF(AND(AS52&lt;'Invoer Parameters'!$D$48,AR53),TRUE(),FALSE())</f>
        <v>0</v>
      </c>
    </row>
    <row r="54" spans="2:45" ht="12.75" hidden="1" customHeight="1">
      <c r="B54" s="24" t="s">
        <v>266</v>
      </c>
      <c r="C54" s="24" t="s">
        <v>273</v>
      </c>
      <c r="D54" s="24" t="s">
        <v>77</v>
      </c>
      <c r="E54" s="25" t="e">
        <f t="shared" ref="E54:E68" si="175">SUM(F54:AS54)</f>
        <v>#NUM!</v>
      </c>
      <c r="F54" s="25">
        <f>IF(F$44&gt;0,PPMT('Invoer Parameters'!$D$49,F$44,'Invoer Parameters'!$D$48,'Invoer Parameters'!$J$66),0)*-1</f>
        <v>0</v>
      </c>
      <c r="G54" s="25" t="e">
        <f>IF(G$44&gt;0,PPMT('Invoer Parameters'!$D$49,G$44,'Invoer Parameters'!$D$48,'Invoer Parameters'!$J$66),0)*-1</f>
        <v>#NUM!</v>
      </c>
      <c r="H54" s="25">
        <f>IF(H$44&gt;0,PPMT('Invoer Parameters'!$D$49,H$44,'Invoer Parameters'!$D$48,'Invoer Parameters'!$J$66),0)*-1</f>
        <v>0</v>
      </c>
      <c r="I54" s="25">
        <f>IF(I$44&gt;0,PPMT('Invoer Parameters'!$D$49,I$44,'Invoer Parameters'!$D$48,'Invoer Parameters'!$J$66),0)*-1</f>
        <v>0</v>
      </c>
      <c r="J54" s="25">
        <f>IF(J$44&gt;0,PPMT('Invoer Parameters'!$D$49,J$44,'Invoer Parameters'!$D$48,'Invoer Parameters'!$J$66),0)*-1</f>
        <v>0</v>
      </c>
      <c r="K54" s="25">
        <f>IF(K$44&gt;0,PPMT('Invoer Parameters'!$D$49,K$44,'Invoer Parameters'!$D$48,'Invoer Parameters'!$J$66),0)*-1</f>
        <v>0</v>
      </c>
      <c r="L54" s="25">
        <f>IF(L$44&gt;0,PPMT('Invoer Parameters'!$D$49,L$44,'Invoer Parameters'!$D$48,'Invoer Parameters'!$J$66),0)*-1</f>
        <v>0</v>
      </c>
      <c r="M54" s="25">
        <f>IF(M$44&gt;0,PPMT('Invoer Parameters'!$D$49,M$44,'Invoer Parameters'!$D$48,'Invoer Parameters'!$J$66),0)*-1</f>
        <v>0</v>
      </c>
      <c r="N54" s="25">
        <f>IF(N$44&gt;0,PPMT('Invoer Parameters'!$D$49,N$44,'Invoer Parameters'!$D$48,'Invoer Parameters'!$J$66),0)*-1</f>
        <v>0</v>
      </c>
      <c r="O54" s="25">
        <f>IF(O$44&gt;0,PPMT('Invoer Parameters'!$D$49,O$44,'Invoer Parameters'!$D$48,'Invoer Parameters'!$J$66),0)*-1</f>
        <v>0</v>
      </c>
      <c r="P54" s="25">
        <f>IF(P$44&gt;0,PPMT('Invoer Parameters'!$D$49,P$44,'Invoer Parameters'!$D$48,'Invoer Parameters'!$J$66),0)*-1</f>
        <v>0</v>
      </c>
      <c r="Q54" s="25">
        <f>IF(Q$44&gt;0,PPMT('Invoer Parameters'!$D$49,Q$44,'Invoer Parameters'!$D$48,'Invoer Parameters'!$J$66),0)*-1</f>
        <v>0</v>
      </c>
      <c r="R54" s="25">
        <f>IF(R$44&gt;0,PPMT('Invoer Parameters'!$D$49,R$44,'Invoer Parameters'!$D$48,'Invoer Parameters'!$J$66),0)*-1</f>
        <v>0</v>
      </c>
      <c r="S54" s="25">
        <f>IF(S$44&gt;0,PPMT('Invoer Parameters'!$D$49,S$44,'Invoer Parameters'!$D$48,'Invoer Parameters'!$J$66),0)*-1</f>
        <v>0</v>
      </c>
      <c r="T54" s="25">
        <f>IF(T$44&gt;0,PPMT('Invoer Parameters'!$D$49,T$44,'Invoer Parameters'!$D$48,'Invoer Parameters'!$J$66),0)*-1</f>
        <v>0</v>
      </c>
      <c r="U54" s="25">
        <f>IF(U$44&gt;0,PPMT('Invoer Parameters'!$D$49,U$44,'Invoer Parameters'!$D$48,'Invoer Parameters'!$J$66),0)*-1</f>
        <v>0</v>
      </c>
      <c r="V54" s="25">
        <f>IF(V$44&gt;0,PPMT('Invoer Parameters'!$D$49,V$44,'Invoer Parameters'!$D$48,'Invoer Parameters'!$J$66),0)*-1</f>
        <v>0</v>
      </c>
      <c r="W54" s="25">
        <f>IF(W$44&gt;0,PPMT('Invoer Parameters'!$D$49,W$44,'Invoer Parameters'!$D$48,'Invoer Parameters'!$J$66),0)*-1</f>
        <v>0</v>
      </c>
      <c r="X54" s="25">
        <f>IF(X$44&gt;0,PPMT('Invoer Parameters'!$D$49,X$44,'Invoer Parameters'!$D$48,'Invoer Parameters'!$J$66),0)*-1</f>
        <v>0</v>
      </c>
      <c r="Y54" s="25">
        <f>IF(Y$44&gt;0,PPMT('Invoer Parameters'!$D$49,Y$44,'Invoer Parameters'!$D$48,'Invoer Parameters'!$J$66),0)*-1</f>
        <v>0</v>
      </c>
      <c r="Z54" s="25">
        <f>IF(Z$44&gt;0,PPMT('Invoer Parameters'!$D$49,Z$44,'Invoer Parameters'!$D$48,'Invoer Parameters'!$J$66),0)*-1</f>
        <v>0</v>
      </c>
      <c r="AA54" s="25">
        <f>IF(AA$44&gt;0,PPMT('Invoer Parameters'!$D$49,AA$44,'Invoer Parameters'!$D$48,'Invoer Parameters'!$J$66),0)*-1</f>
        <v>0</v>
      </c>
      <c r="AB54" s="25">
        <f>IF(AB$44&gt;0,PPMT('Invoer Parameters'!$D$49,AB$44,'Invoer Parameters'!$D$48,'Invoer Parameters'!$J$66),0)*-1</f>
        <v>0</v>
      </c>
      <c r="AC54" s="25">
        <f>IF(AC$44&gt;0,PPMT('Invoer Parameters'!$D$49,AC$44,'Invoer Parameters'!$D$48,'Invoer Parameters'!$J$66),0)*-1</f>
        <v>0</v>
      </c>
      <c r="AD54" s="25">
        <f>IF(AD$44&gt;0,PPMT('Invoer Parameters'!$D$49,AD$44,'Invoer Parameters'!$D$48,'Invoer Parameters'!$J$66),0)*-1</f>
        <v>0</v>
      </c>
      <c r="AE54" s="25">
        <f>IF(AE$44&gt;0,PPMT('Invoer Parameters'!$D$49,AE$44,'Invoer Parameters'!$D$48,'Invoer Parameters'!$J$66),0)*-1</f>
        <v>0</v>
      </c>
      <c r="AF54" s="25">
        <f>IF(AF$44&gt;0,PPMT('Invoer Parameters'!$D$49,AF$44,'Invoer Parameters'!$D$48,'Invoer Parameters'!$J$66),0)*-1</f>
        <v>0</v>
      </c>
      <c r="AG54" s="25">
        <f>IF(AG$44&gt;0,PPMT('Invoer Parameters'!$D$49,AG$44,'Invoer Parameters'!$D$48,'Invoer Parameters'!$J$66),0)*-1</f>
        <v>0</v>
      </c>
      <c r="AH54" s="25">
        <f>IF(AH$44&gt;0,PPMT('Invoer Parameters'!$D$49,AH$44,'Invoer Parameters'!$D$48,'Invoer Parameters'!$J$66),0)*-1</f>
        <v>0</v>
      </c>
      <c r="AI54" s="25">
        <f>IF(AI$44&gt;0,PPMT('Invoer Parameters'!$D$49,AI$44,'Invoer Parameters'!$D$48,'Invoer Parameters'!$J$66),0)*-1</f>
        <v>0</v>
      </c>
      <c r="AJ54" s="25">
        <f>IF(AJ$44&gt;0,PPMT('Invoer Parameters'!$D$49,AJ$44,'Invoer Parameters'!$D$48,'Invoer Parameters'!$J$66),0)*-1</f>
        <v>0</v>
      </c>
      <c r="AK54" s="25">
        <f>IF(AK$44&gt;0,PPMT('Invoer Parameters'!$D$49,AK$44,'Invoer Parameters'!$D$48,'Invoer Parameters'!$J$66),0)*-1</f>
        <v>0</v>
      </c>
      <c r="AL54" s="25">
        <f>IF(AL$44&gt;0,PPMT('Invoer Parameters'!$D$49,AL$44,'Invoer Parameters'!$D$48,'Invoer Parameters'!$J$66),0)*-1</f>
        <v>0</v>
      </c>
      <c r="AM54" s="25">
        <f>IF(AM$44&gt;0,PPMT('Invoer Parameters'!$D$49,AM$44,'Invoer Parameters'!$D$48,'Invoer Parameters'!$J$66),0)*-1</f>
        <v>0</v>
      </c>
      <c r="AN54" s="25">
        <f>IF(AN$44&gt;0,PPMT('Invoer Parameters'!$D$49,AN$44,'Invoer Parameters'!$D$48,'Invoer Parameters'!$J$66),0)*-1</f>
        <v>0</v>
      </c>
      <c r="AO54" s="25">
        <f>IF(AO$44&gt;0,PPMT('Invoer Parameters'!$D$49,AO$44,'Invoer Parameters'!$D$48,'Invoer Parameters'!$J$66),0)*-1</f>
        <v>0</v>
      </c>
      <c r="AP54" s="25">
        <f>IF(AP$44&gt;0,PPMT('Invoer Parameters'!$D$49,AP$44,'Invoer Parameters'!$D$48,'Invoer Parameters'!$J$66),0)*-1</f>
        <v>0</v>
      </c>
      <c r="AQ54" s="25">
        <f>IF(AQ$44&gt;0,PPMT('Invoer Parameters'!$D$49,AQ$44,'Invoer Parameters'!$D$48,'Invoer Parameters'!$J$66),0)*-1</f>
        <v>0</v>
      </c>
      <c r="AR54" s="25">
        <f>IF(AR$44&gt;0,PPMT('Invoer Parameters'!$D$49,AR$44,'Invoer Parameters'!$D$48,'Invoer Parameters'!$J$66),0)*-1</f>
        <v>0</v>
      </c>
      <c r="AS54" s="25">
        <f>IF(AS$44&gt;0,PPMT('Invoer Parameters'!$D$49,AS$44,'Invoer Parameters'!$D$48,'Invoer Parameters'!$J$66),0)*-1</f>
        <v>0</v>
      </c>
    </row>
    <row r="55" spans="2:45" ht="12.75" hidden="1" customHeight="1">
      <c r="B55" s="24" t="s">
        <v>266</v>
      </c>
      <c r="C55" s="24" t="s">
        <v>274</v>
      </c>
      <c r="D55" s="24" t="s">
        <v>77</v>
      </c>
      <c r="E55" s="25" t="e">
        <f t="shared" si="175"/>
        <v>#NUM!</v>
      </c>
      <c r="F55" s="25">
        <f>IF(F$46&gt;0,PPMT('Invoer Parameters'!$D$49,F$46,'Invoer Parameters'!$D$48,'Invoer Parameters'!$J$67),0)*-1</f>
        <v>0</v>
      </c>
      <c r="G55" s="25" t="e">
        <f>IF(G$46&gt;0,PPMT('Invoer Parameters'!$D$49,G$46,'Invoer Parameters'!$D$48,'Invoer Parameters'!$J$67),0)*-1</f>
        <v>#NUM!</v>
      </c>
      <c r="H55" s="25">
        <f>IF(H$46&gt;0,PPMT('Invoer Parameters'!$D$49,H$46,'Invoer Parameters'!$D$48,'Invoer Parameters'!$J$67),0)*-1</f>
        <v>0</v>
      </c>
      <c r="I55" s="25">
        <f>IF(I$46&gt;0,PPMT('Invoer Parameters'!$D$49,I$46,'Invoer Parameters'!$D$48,'Invoer Parameters'!$J$67),0)*-1</f>
        <v>0</v>
      </c>
      <c r="J55" s="25">
        <f>IF(J$46&gt;0,PPMT('Invoer Parameters'!$D$49,J$46,'Invoer Parameters'!$D$48,'Invoer Parameters'!$J$67),0)*-1</f>
        <v>0</v>
      </c>
      <c r="K55" s="25">
        <f>IF(K$46&gt;0,PPMT('Invoer Parameters'!$D$49,K$46,'Invoer Parameters'!$D$48,'Invoer Parameters'!$J$67),0)*-1</f>
        <v>0</v>
      </c>
      <c r="L55" s="25">
        <f>IF(L$46&gt;0,PPMT('Invoer Parameters'!$D$49,L$46,'Invoer Parameters'!$D$48,'Invoer Parameters'!$J$67),0)*-1</f>
        <v>0</v>
      </c>
      <c r="M55" s="25">
        <f>IF(M$46&gt;0,PPMT('Invoer Parameters'!$D$49,M$46,'Invoer Parameters'!$D$48,'Invoer Parameters'!$J$67),0)*-1</f>
        <v>0</v>
      </c>
      <c r="N55" s="25">
        <f>IF(N$46&gt;0,PPMT('Invoer Parameters'!$D$49,N$46,'Invoer Parameters'!$D$48,'Invoer Parameters'!$J$67),0)*-1</f>
        <v>0</v>
      </c>
      <c r="O55" s="25">
        <f>IF(O$46&gt;0,PPMT('Invoer Parameters'!$D$49,O$46,'Invoer Parameters'!$D$48,'Invoer Parameters'!$J$67),0)*-1</f>
        <v>0</v>
      </c>
      <c r="P55" s="25">
        <f>IF(P$46&gt;0,PPMT('Invoer Parameters'!$D$49,P$46,'Invoer Parameters'!$D$48,'Invoer Parameters'!$J$67),0)*-1</f>
        <v>0</v>
      </c>
      <c r="Q55" s="25">
        <f>IF(Q$46&gt;0,PPMT('Invoer Parameters'!$D$49,Q$46,'Invoer Parameters'!$D$48,'Invoer Parameters'!$J$67),0)*-1</f>
        <v>0</v>
      </c>
      <c r="R55" s="25">
        <f>IF(R$46&gt;0,PPMT('Invoer Parameters'!$D$49,R$46,'Invoer Parameters'!$D$48,'Invoer Parameters'!$J$67),0)*-1</f>
        <v>0</v>
      </c>
      <c r="S55" s="25">
        <f>IF(S$46&gt;0,PPMT('Invoer Parameters'!$D$49,S$46,'Invoer Parameters'!$D$48,'Invoer Parameters'!$J$67),0)*-1</f>
        <v>0</v>
      </c>
      <c r="T55" s="25">
        <f>IF(T$46&gt;0,PPMT('Invoer Parameters'!$D$49,T$46,'Invoer Parameters'!$D$48,'Invoer Parameters'!$J$67),0)*-1</f>
        <v>0</v>
      </c>
      <c r="U55" s="25">
        <f>IF(U$46&gt;0,PPMT('Invoer Parameters'!$D$49,U$46,'Invoer Parameters'!$D$48,'Invoer Parameters'!$J$67),0)*-1</f>
        <v>0</v>
      </c>
      <c r="V55" s="25">
        <f>IF(V$46&gt;0,PPMT('Invoer Parameters'!$D$49,V$46,'Invoer Parameters'!$D$48,'Invoer Parameters'!$J$67),0)*-1</f>
        <v>0</v>
      </c>
      <c r="W55" s="25">
        <f>IF(W$46&gt;0,PPMT('Invoer Parameters'!$D$49,W$46,'Invoer Parameters'!$D$48,'Invoer Parameters'!$J$67),0)*-1</f>
        <v>0</v>
      </c>
      <c r="X55" s="25">
        <f>IF(X$46&gt;0,PPMT('Invoer Parameters'!$D$49,X$46,'Invoer Parameters'!$D$48,'Invoer Parameters'!$J$67),0)*-1</f>
        <v>0</v>
      </c>
      <c r="Y55" s="25">
        <f>IF(Y$46&gt;0,PPMT('Invoer Parameters'!$D$49,Y$46,'Invoer Parameters'!$D$48,'Invoer Parameters'!$J$67),0)*-1</f>
        <v>0</v>
      </c>
      <c r="Z55" s="25">
        <f>IF(Z$46&gt;0,PPMT('Invoer Parameters'!$D$49,Z$46,'Invoer Parameters'!$D$48,'Invoer Parameters'!$J$67),0)*-1</f>
        <v>0</v>
      </c>
      <c r="AA55" s="25">
        <f>IF(AA$46&gt;0,PPMT('Invoer Parameters'!$D$49,AA$46,'Invoer Parameters'!$D$48,'Invoer Parameters'!$J$67),0)*-1</f>
        <v>0</v>
      </c>
      <c r="AB55" s="25">
        <f>IF(AB$46&gt;0,PPMT('Invoer Parameters'!$D$49,AB$46,'Invoer Parameters'!$D$48,'Invoer Parameters'!$J$67),0)*-1</f>
        <v>0</v>
      </c>
      <c r="AC55" s="25">
        <f>IF(AC$46&gt;0,PPMT('Invoer Parameters'!$D$49,AC$46,'Invoer Parameters'!$D$48,'Invoer Parameters'!$J$67),0)*-1</f>
        <v>0</v>
      </c>
      <c r="AD55" s="25">
        <f>IF(AD$46&gt;0,PPMT('Invoer Parameters'!$D$49,AD$46,'Invoer Parameters'!$D$48,'Invoer Parameters'!$J$67),0)*-1</f>
        <v>0</v>
      </c>
      <c r="AE55" s="25">
        <f>IF(AE$46&gt;0,PPMT('Invoer Parameters'!$D$49,AE$46,'Invoer Parameters'!$D$48,'Invoer Parameters'!$J$67),0)*-1</f>
        <v>0</v>
      </c>
      <c r="AF55" s="25">
        <f>IF(AF$46&gt;0,PPMT('Invoer Parameters'!$D$49,AF$46,'Invoer Parameters'!$D$48,'Invoer Parameters'!$J$67),0)*-1</f>
        <v>0</v>
      </c>
      <c r="AG55" s="25">
        <f>IF(AG$46&gt;0,PPMT('Invoer Parameters'!$D$49,AG$46,'Invoer Parameters'!$D$48,'Invoer Parameters'!$J$67),0)*-1</f>
        <v>0</v>
      </c>
      <c r="AH55" s="25">
        <f>IF(AH$46&gt;0,PPMT('Invoer Parameters'!$D$49,AH$46,'Invoer Parameters'!$D$48,'Invoer Parameters'!$J$67),0)*-1</f>
        <v>0</v>
      </c>
      <c r="AI55" s="25">
        <f>IF(AI$46&gt;0,PPMT('Invoer Parameters'!$D$49,AI$46,'Invoer Parameters'!$D$48,'Invoer Parameters'!$J$67),0)*-1</f>
        <v>0</v>
      </c>
      <c r="AJ55" s="25">
        <f>IF(AJ$46&gt;0,PPMT('Invoer Parameters'!$D$49,AJ$46,'Invoer Parameters'!$D$48,'Invoer Parameters'!$J$67),0)*-1</f>
        <v>0</v>
      </c>
      <c r="AK55" s="25">
        <f>IF(AK$46&gt;0,PPMT('Invoer Parameters'!$D$49,AK$46,'Invoer Parameters'!$D$48,'Invoer Parameters'!$J$67),0)*-1</f>
        <v>0</v>
      </c>
      <c r="AL55" s="25">
        <f>IF(AL$46&gt;0,PPMT('Invoer Parameters'!$D$49,AL$46,'Invoer Parameters'!$D$48,'Invoer Parameters'!$J$67),0)*-1</f>
        <v>0</v>
      </c>
      <c r="AM55" s="25">
        <f>IF(AM$46&gt;0,PPMT('Invoer Parameters'!$D$49,AM$46,'Invoer Parameters'!$D$48,'Invoer Parameters'!$J$67),0)*-1</f>
        <v>0</v>
      </c>
      <c r="AN55" s="25">
        <f>IF(AN$46&gt;0,PPMT('Invoer Parameters'!$D$49,AN$46,'Invoer Parameters'!$D$48,'Invoer Parameters'!$J$67),0)*-1</f>
        <v>0</v>
      </c>
      <c r="AO55" s="25">
        <f>IF(AO$46&gt;0,PPMT('Invoer Parameters'!$D$49,AO$46,'Invoer Parameters'!$D$48,'Invoer Parameters'!$J$67),0)*-1</f>
        <v>0</v>
      </c>
      <c r="AP55" s="25">
        <f>IF(AP$46&gt;0,PPMT('Invoer Parameters'!$D$49,AP$46,'Invoer Parameters'!$D$48,'Invoer Parameters'!$J$67),0)*-1</f>
        <v>0</v>
      </c>
      <c r="AQ55" s="25">
        <f>IF(AQ$46&gt;0,PPMT('Invoer Parameters'!$D$49,AQ$46,'Invoer Parameters'!$D$48,'Invoer Parameters'!$J$67),0)*-1</f>
        <v>0</v>
      </c>
      <c r="AR55" s="25">
        <f>IF(AR$46&gt;0,PPMT('Invoer Parameters'!$D$49,AR$46,'Invoer Parameters'!$D$48,'Invoer Parameters'!$J$67),0)*-1</f>
        <v>0</v>
      </c>
      <c r="AS55" s="25">
        <f>IF(AS$46&gt;0,PPMT('Invoer Parameters'!$D$49,AS$46,'Invoer Parameters'!$D$48,'Invoer Parameters'!$J$67),0)*-1</f>
        <v>0</v>
      </c>
    </row>
    <row r="56" spans="2:45" ht="12.75" hidden="1" customHeight="1">
      <c r="B56" s="24" t="s">
        <v>266</v>
      </c>
      <c r="C56" s="24" t="s">
        <v>275</v>
      </c>
      <c r="D56" s="24" t="s">
        <v>77</v>
      </c>
      <c r="E56" s="25" t="e">
        <f t="shared" si="175"/>
        <v>#NUM!</v>
      </c>
      <c r="F56" s="25">
        <f>IF(F$48&gt;0,PPMT('Invoer Parameters'!$D$49,F$48,'Invoer Parameters'!$D$48,'Invoer Parameters'!$J$68),0)*-1</f>
        <v>0</v>
      </c>
      <c r="G56" s="25" t="e">
        <f>IF(G$48&gt;0,PPMT('Invoer Parameters'!$D$49,G$48,'Invoer Parameters'!$D$48,'Invoer Parameters'!$J$68),0)*-1</f>
        <v>#NUM!</v>
      </c>
      <c r="H56" s="25">
        <f>IF(H$48&gt;0,PPMT('Invoer Parameters'!$D$49,H$48,'Invoer Parameters'!$D$48,'Invoer Parameters'!$J$68),0)*-1</f>
        <v>0</v>
      </c>
      <c r="I56" s="25">
        <f>IF(I$48&gt;0,PPMT('Invoer Parameters'!$D$49,I$48,'Invoer Parameters'!$D$48,'Invoer Parameters'!$J$68),0)*-1</f>
        <v>0</v>
      </c>
      <c r="J56" s="25">
        <f>IF(J$48&gt;0,PPMT('Invoer Parameters'!$D$49,J$48,'Invoer Parameters'!$D$48,'Invoer Parameters'!$J$68),0)*-1</f>
        <v>0</v>
      </c>
      <c r="K56" s="25">
        <f>IF(K$48&gt;0,PPMT('Invoer Parameters'!$D$49,K$48,'Invoer Parameters'!$D$48,'Invoer Parameters'!$J$68),0)*-1</f>
        <v>0</v>
      </c>
      <c r="L56" s="25">
        <f>IF(L$48&gt;0,PPMT('Invoer Parameters'!$D$49,L$48,'Invoer Parameters'!$D$48,'Invoer Parameters'!$J$68),0)*-1</f>
        <v>0</v>
      </c>
      <c r="M56" s="25">
        <f>IF(M$48&gt;0,PPMT('Invoer Parameters'!$D$49,M$48,'Invoer Parameters'!$D$48,'Invoer Parameters'!$J$68),0)*-1</f>
        <v>0</v>
      </c>
      <c r="N56" s="25">
        <f>IF(N$48&gt;0,PPMT('Invoer Parameters'!$D$49,N$48,'Invoer Parameters'!$D$48,'Invoer Parameters'!$J$68),0)*-1</f>
        <v>0</v>
      </c>
      <c r="O56" s="25">
        <f>IF(O$48&gt;0,PPMT('Invoer Parameters'!$D$49,O$48,'Invoer Parameters'!$D$48,'Invoer Parameters'!$J$68),0)*-1</f>
        <v>0</v>
      </c>
      <c r="P56" s="25">
        <f>IF(P$48&gt;0,PPMT('Invoer Parameters'!$D$49,P$48,'Invoer Parameters'!$D$48,'Invoer Parameters'!$J$68),0)*-1</f>
        <v>0</v>
      </c>
      <c r="Q56" s="25">
        <f>IF(Q$48&gt;0,PPMT('Invoer Parameters'!$D$49,Q$48,'Invoer Parameters'!$D$48,'Invoer Parameters'!$J$68),0)*-1</f>
        <v>0</v>
      </c>
      <c r="R56" s="25">
        <f>IF(R$48&gt;0,PPMT('Invoer Parameters'!$D$49,R$48,'Invoer Parameters'!$D$48,'Invoer Parameters'!$J$68),0)*-1</f>
        <v>0</v>
      </c>
      <c r="S56" s="25">
        <f>IF(S$48&gt;0,PPMT('Invoer Parameters'!$D$49,S$48,'Invoer Parameters'!$D$48,'Invoer Parameters'!$J$68),0)*-1</f>
        <v>0</v>
      </c>
      <c r="T56" s="25">
        <f>IF(T$48&gt;0,PPMT('Invoer Parameters'!$D$49,T$48,'Invoer Parameters'!$D$48,'Invoer Parameters'!$J$68),0)*-1</f>
        <v>0</v>
      </c>
      <c r="U56" s="25">
        <f>IF(U$48&gt;0,PPMT('Invoer Parameters'!$D$49,U$48,'Invoer Parameters'!$D$48,'Invoer Parameters'!$J$68),0)*-1</f>
        <v>0</v>
      </c>
      <c r="V56" s="25">
        <f>IF(V$48&gt;0,PPMT('Invoer Parameters'!$D$49,V$48,'Invoer Parameters'!$D$48,'Invoer Parameters'!$J$68),0)*-1</f>
        <v>0</v>
      </c>
      <c r="W56" s="25">
        <f>IF(W$48&gt;0,PPMT('Invoer Parameters'!$D$49,W$48,'Invoer Parameters'!$D$48,'Invoer Parameters'!$J$68),0)*-1</f>
        <v>0</v>
      </c>
      <c r="X56" s="25">
        <f>IF(X$48&gt;0,PPMT('Invoer Parameters'!$D$49,X$48,'Invoer Parameters'!$D$48,'Invoer Parameters'!$J$68),0)*-1</f>
        <v>0</v>
      </c>
      <c r="Y56" s="25">
        <f>IF(Y$48&gt;0,PPMT('Invoer Parameters'!$D$49,Y$48,'Invoer Parameters'!$D$48,'Invoer Parameters'!$J$68),0)*-1</f>
        <v>0</v>
      </c>
      <c r="Z56" s="25">
        <f>IF(Z$48&gt;0,PPMT('Invoer Parameters'!$D$49,Z$48,'Invoer Parameters'!$D$48,'Invoer Parameters'!$J$68),0)*-1</f>
        <v>0</v>
      </c>
      <c r="AA56" s="25">
        <f>IF(AA$48&gt;0,PPMT('Invoer Parameters'!$D$49,AA$48,'Invoer Parameters'!$D$48,'Invoer Parameters'!$J$68),0)*-1</f>
        <v>0</v>
      </c>
      <c r="AB56" s="25">
        <f>IF(AB$48&gt;0,PPMT('Invoer Parameters'!$D$49,AB$48,'Invoer Parameters'!$D$48,'Invoer Parameters'!$J$68),0)*-1</f>
        <v>0</v>
      </c>
      <c r="AC56" s="25">
        <f>IF(AC$48&gt;0,PPMT('Invoer Parameters'!$D$49,AC$48,'Invoer Parameters'!$D$48,'Invoer Parameters'!$J$68),0)*-1</f>
        <v>0</v>
      </c>
      <c r="AD56" s="25">
        <f>IF(AD$48&gt;0,PPMT('Invoer Parameters'!$D$49,AD$48,'Invoer Parameters'!$D$48,'Invoer Parameters'!$J$68),0)*-1</f>
        <v>0</v>
      </c>
      <c r="AE56" s="25">
        <f>IF(AE$48&gt;0,PPMT('Invoer Parameters'!$D$49,AE$48,'Invoer Parameters'!$D$48,'Invoer Parameters'!$J$68),0)*-1</f>
        <v>0</v>
      </c>
      <c r="AF56" s="25">
        <f>IF(AF$48&gt;0,PPMT('Invoer Parameters'!$D$49,AF$48,'Invoer Parameters'!$D$48,'Invoer Parameters'!$J$68),0)*-1</f>
        <v>0</v>
      </c>
      <c r="AG56" s="25">
        <f>IF(AG$48&gt;0,PPMT('Invoer Parameters'!$D$49,AG$48,'Invoer Parameters'!$D$48,'Invoer Parameters'!$J$68),0)*-1</f>
        <v>0</v>
      </c>
      <c r="AH56" s="25">
        <f>IF(AH$48&gt;0,PPMT('Invoer Parameters'!$D$49,AH$48,'Invoer Parameters'!$D$48,'Invoer Parameters'!$J$68),0)*-1</f>
        <v>0</v>
      </c>
      <c r="AI56" s="25">
        <f>IF(AI$48&gt;0,PPMT('Invoer Parameters'!$D$49,AI$48,'Invoer Parameters'!$D$48,'Invoer Parameters'!$J$68),0)*-1</f>
        <v>0</v>
      </c>
      <c r="AJ56" s="25">
        <f>IF(AJ$48&gt;0,PPMT('Invoer Parameters'!$D$49,AJ$48,'Invoer Parameters'!$D$48,'Invoer Parameters'!$J$68),0)*-1</f>
        <v>0</v>
      </c>
      <c r="AK56" s="25">
        <f>IF(AK$48&gt;0,PPMT('Invoer Parameters'!$D$49,AK$48,'Invoer Parameters'!$D$48,'Invoer Parameters'!$J$68),0)*-1</f>
        <v>0</v>
      </c>
      <c r="AL56" s="25">
        <f>IF(AL$48&gt;0,PPMT('Invoer Parameters'!$D$49,AL$48,'Invoer Parameters'!$D$48,'Invoer Parameters'!$J$68),0)*-1</f>
        <v>0</v>
      </c>
      <c r="AM56" s="25">
        <f>IF(AM$48&gt;0,PPMT('Invoer Parameters'!$D$49,AM$48,'Invoer Parameters'!$D$48,'Invoer Parameters'!$J$68),0)*-1</f>
        <v>0</v>
      </c>
      <c r="AN56" s="25">
        <f>IF(AN$48&gt;0,PPMT('Invoer Parameters'!$D$49,AN$48,'Invoer Parameters'!$D$48,'Invoer Parameters'!$J$68),0)*-1</f>
        <v>0</v>
      </c>
      <c r="AO56" s="25">
        <f>IF(AO$48&gt;0,PPMT('Invoer Parameters'!$D$49,AO$48,'Invoer Parameters'!$D$48,'Invoer Parameters'!$J$68),0)*-1</f>
        <v>0</v>
      </c>
      <c r="AP56" s="25">
        <f>IF(AP$48&gt;0,PPMT('Invoer Parameters'!$D$49,AP$48,'Invoer Parameters'!$D$48,'Invoer Parameters'!$J$68),0)*-1</f>
        <v>0</v>
      </c>
      <c r="AQ56" s="25">
        <f>IF(AQ$48&gt;0,PPMT('Invoer Parameters'!$D$49,AQ$48,'Invoer Parameters'!$D$48,'Invoer Parameters'!$J$68),0)*-1</f>
        <v>0</v>
      </c>
      <c r="AR56" s="25">
        <f>IF(AR$48&gt;0,PPMT('Invoer Parameters'!$D$49,AR$48,'Invoer Parameters'!$D$48,'Invoer Parameters'!$J$68),0)*-1</f>
        <v>0</v>
      </c>
      <c r="AS56" s="25">
        <f>IF(AS$48&gt;0,PPMT('Invoer Parameters'!$D$49,AS$48,'Invoer Parameters'!$D$48,'Invoer Parameters'!$J$68),0)*-1</f>
        <v>0</v>
      </c>
    </row>
    <row r="57" spans="2:45" ht="12.75" hidden="1" customHeight="1">
      <c r="B57" s="24" t="s">
        <v>266</v>
      </c>
      <c r="C57" s="24" t="s">
        <v>276</v>
      </c>
      <c r="D57" s="24" t="s">
        <v>77</v>
      </c>
      <c r="E57" s="25" t="e">
        <f t="shared" si="175"/>
        <v>#NUM!</v>
      </c>
      <c r="F57" s="25">
        <f>IF(F$50&gt;0,PPMT('Invoer Parameters'!$D$49,F$50,'Invoer Parameters'!$D$48,'Invoer Parameters'!$J$69),0)*-1</f>
        <v>0</v>
      </c>
      <c r="G57" s="25" t="e">
        <f>IF(G$50&gt;0,PPMT('Invoer Parameters'!$D$49,G$50,'Invoer Parameters'!$D$48,'Invoer Parameters'!$J$69),0)*-1</f>
        <v>#NUM!</v>
      </c>
      <c r="H57" s="25">
        <f>IF(H$50&gt;0,PPMT('Invoer Parameters'!$D$49,H$50,'Invoer Parameters'!$D$48,'Invoer Parameters'!$J$69),0)*-1</f>
        <v>0</v>
      </c>
      <c r="I57" s="25">
        <f>IF(I$50&gt;0,PPMT('Invoer Parameters'!$D$49,I$50,'Invoer Parameters'!$D$48,'Invoer Parameters'!$J$69),0)*-1</f>
        <v>0</v>
      </c>
      <c r="J57" s="25">
        <f>IF(J$50&gt;0,PPMT('Invoer Parameters'!$D$49,J$50,'Invoer Parameters'!$D$48,'Invoer Parameters'!$J$69),0)*-1</f>
        <v>0</v>
      </c>
      <c r="K57" s="25">
        <f>IF(K$50&gt;0,PPMT('Invoer Parameters'!$D$49,K$50,'Invoer Parameters'!$D$48,'Invoer Parameters'!$J$69),0)*-1</f>
        <v>0</v>
      </c>
      <c r="L57" s="25">
        <f>IF(L$50&gt;0,PPMT('Invoer Parameters'!$D$49,L$50,'Invoer Parameters'!$D$48,'Invoer Parameters'!$J$69),0)*-1</f>
        <v>0</v>
      </c>
      <c r="M57" s="25">
        <f>IF(M$50&gt;0,PPMT('Invoer Parameters'!$D$49,M$50,'Invoer Parameters'!$D$48,'Invoer Parameters'!$J$69),0)*-1</f>
        <v>0</v>
      </c>
      <c r="N57" s="25">
        <f>IF(N$50&gt;0,PPMT('Invoer Parameters'!$D$49,N$50,'Invoer Parameters'!$D$48,'Invoer Parameters'!$J$69),0)*-1</f>
        <v>0</v>
      </c>
      <c r="O57" s="25">
        <f>IF(O$50&gt;0,PPMT('Invoer Parameters'!$D$49,O$50,'Invoer Parameters'!$D$48,'Invoer Parameters'!$J$69),0)*-1</f>
        <v>0</v>
      </c>
      <c r="P57" s="25">
        <f>IF(P$50&gt;0,PPMT('Invoer Parameters'!$D$49,P$50,'Invoer Parameters'!$D$48,'Invoer Parameters'!$J$69),0)*-1</f>
        <v>0</v>
      </c>
      <c r="Q57" s="25">
        <f>IF(Q$50&gt;0,PPMT('Invoer Parameters'!$D$49,Q$50,'Invoer Parameters'!$D$48,'Invoer Parameters'!$J$69),0)*-1</f>
        <v>0</v>
      </c>
      <c r="R57" s="25">
        <f>IF(R$50&gt;0,PPMT('Invoer Parameters'!$D$49,R$50,'Invoer Parameters'!$D$48,'Invoer Parameters'!$J$69),0)*-1</f>
        <v>0</v>
      </c>
      <c r="S57" s="25">
        <f>IF(S$50&gt;0,PPMT('Invoer Parameters'!$D$49,S$50,'Invoer Parameters'!$D$48,'Invoer Parameters'!$J$69),0)*-1</f>
        <v>0</v>
      </c>
      <c r="T57" s="25">
        <f>IF(T$50&gt;0,PPMT('Invoer Parameters'!$D$49,T$50,'Invoer Parameters'!$D$48,'Invoer Parameters'!$J$69),0)*-1</f>
        <v>0</v>
      </c>
      <c r="U57" s="25">
        <f>IF(U$50&gt;0,PPMT('Invoer Parameters'!$D$49,U$50,'Invoer Parameters'!$D$48,'Invoer Parameters'!$J$69),0)*-1</f>
        <v>0</v>
      </c>
      <c r="V57" s="25">
        <f>IF(V$50&gt;0,PPMT('Invoer Parameters'!$D$49,V$50,'Invoer Parameters'!$D$48,'Invoer Parameters'!$J$69),0)*-1</f>
        <v>0</v>
      </c>
      <c r="W57" s="25">
        <f>IF(W$50&gt;0,PPMT('Invoer Parameters'!$D$49,W$50,'Invoer Parameters'!$D$48,'Invoer Parameters'!$J$69),0)*-1</f>
        <v>0</v>
      </c>
      <c r="X57" s="25">
        <f>IF(X$50&gt;0,PPMT('Invoer Parameters'!$D$49,X$50,'Invoer Parameters'!$D$48,'Invoer Parameters'!$J$69),0)*-1</f>
        <v>0</v>
      </c>
      <c r="Y57" s="25">
        <f>IF(Y$50&gt;0,PPMT('Invoer Parameters'!$D$49,Y$50,'Invoer Parameters'!$D$48,'Invoer Parameters'!$J$69),0)*-1</f>
        <v>0</v>
      </c>
      <c r="Z57" s="25">
        <f>IF(Z$50&gt;0,PPMT('Invoer Parameters'!$D$49,Z$50,'Invoer Parameters'!$D$48,'Invoer Parameters'!$J$69),0)*-1</f>
        <v>0</v>
      </c>
      <c r="AA57" s="25">
        <f>IF(AA$50&gt;0,PPMT('Invoer Parameters'!$D$49,AA$50,'Invoer Parameters'!$D$48,'Invoer Parameters'!$J$69),0)*-1</f>
        <v>0</v>
      </c>
      <c r="AB57" s="25">
        <f>IF(AB$50&gt;0,PPMT('Invoer Parameters'!$D$49,AB$50,'Invoer Parameters'!$D$48,'Invoer Parameters'!$J$69),0)*-1</f>
        <v>0</v>
      </c>
      <c r="AC57" s="25">
        <f>IF(AC$50&gt;0,PPMT('Invoer Parameters'!$D$49,AC$50,'Invoer Parameters'!$D$48,'Invoer Parameters'!$J$69),0)*-1</f>
        <v>0</v>
      </c>
      <c r="AD57" s="25">
        <f>IF(AD$50&gt;0,PPMT('Invoer Parameters'!$D$49,AD$50,'Invoer Parameters'!$D$48,'Invoer Parameters'!$J$69),0)*-1</f>
        <v>0</v>
      </c>
      <c r="AE57" s="25">
        <f>IF(AE$50&gt;0,PPMT('Invoer Parameters'!$D$49,AE$50,'Invoer Parameters'!$D$48,'Invoer Parameters'!$J$69),0)*-1</f>
        <v>0</v>
      </c>
      <c r="AF57" s="25">
        <f>IF(AF$50&gt;0,PPMT('Invoer Parameters'!$D$49,AF$50,'Invoer Parameters'!$D$48,'Invoer Parameters'!$J$69),0)*-1</f>
        <v>0</v>
      </c>
      <c r="AG57" s="25">
        <f>IF(AG$50&gt;0,PPMT('Invoer Parameters'!$D$49,AG$50,'Invoer Parameters'!$D$48,'Invoer Parameters'!$J$69),0)*-1</f>
        <v>0</v>
      </c>
      <c r="AH57" s="25">
        <f>IF(AH$50&gt;0,PPMT('Invoer Parameters'!$D$49,AH$50,'Invoer Parameters'!$D$48,'Invoer Parameters'!$J$69),0)*-1</f>
        <v>0</v>
      </c>
      <c r="AI57" s="25">
        <f>IF(AI$50&gt;0,PPMT('Invoer Parameters'!$D$49,AI$50,'Invoer Parameters'!$D$48,'Invoer Parameters'!$J$69),0)*-1</f>
        <v>0</v>
      </c>
      <c r="AJ57" s="25">
        <f>IF(AJ$50&gt;0,PPMT('Invoer Parameters'!$D$49,AJ$50,'Invoer Parameters'!$D$48,'Invoer Parameters'!$J$69),0)*-1</f>
        <v>0</v>
      </c>
      <c r="AK57" s="25">
        <f>IF(AK$50&gt;0,PPMT('Invoer Parameters'!$D$49,AK$50,'Invoer Parameters'!$D$48,'Invoer Parameters'!$J$69),0)*-1</f>
        <v>0</v>
      </c>
      <c r="AL57" s="25">
        <f>IF(AL$50&gt;0,PPMT('Invoer Parameters'!$D$49,AL$50,'Invoer Parameters'!$D$48,'Invoer Parameters'!$J$69),0)*-1</f>
        <v>0</v>
      </c>
      <c r="AM57" s="25">
        <f>IF(AM$50&gt;0,PPMT('Invoer Parameters'!$D$49,AM$50,'Invoer Parameters'!$D$48,'Invoer Parameters'!$J$69),0)*-1</f>
        <v>0</v>
      </c>
      <c r="AN57" s="25">
        <f>IF(AN$50&gt;0,PPMT('Invoer Parameters'!$D$49,AN$50,'Invoer Parameters'!$D$48,'Invoer Parameters'!$J$69),0)*-1</f>
        <v>0</v>
      </c>
      <c r="AO57" s="25">
        <f>IF(AO$50&gt;0,PPMT('Invoer Parameters'!$D$49,AO$50,'Invoer Parameters'!$D$48,'Invoer Parameters'!$J$69),0)*-1</f>
        <v>0</v>
      </c>
      <c r="AP57" s="25">
        <f>IF(AP$50&gt;0,PPMT('Invoer Parameters'!$D$49,AP$50,'Invoer Parameters'!$D$48,'Invoer Parameters'!$J$69),0)*-1</f>
        <v>0</v>
      </c>
      <c r="AQ57" s="25">
        <f>IF(AQ$50&gt;0,PPMT('Invoer Parameters'!$D$49,AQ$50,'Invoer Parameters'!$D$48,'Invoer Parameters'!$J$69),0)*-1</f>
        <v>0</v>
      </c>
      <c r="AR57" s="25">
        <f>IF(AR$50&gt;0,PPMT('Invoer Parameters'!$D$49,AR$50,'Invoer Parameters'!$D$48,'Invoer Parameters'!$J$69),0)*-1</f>
        <v>0</v>
      </c>
      <c r="AS57" s="25">
        <f>IF(AS$50&gt;0,PPMT('Invoer Parameters'!$D$49,AS$50,'Invoer Parameters'!$D$48,'Invoer Parameters'!$J$69),0)*-1</f>
        <v>0</v>
      </c>
    </row>
    <row r="58" spans="2:45" ht="12.75" hidden="1" customHeight="1">
      <c r="B58" s="24" t="s">
        <v>266</v>
      </c>
      <c r="C58" s="24" t="s">
        <v>277</v>
      </c>
      <c r="D58" s="24" t="s">
        <v>77</v>
      </c>
      <c r="E58" s="25" t="e">
        <f t="shared" si="175"/>
        <v>#NUM!</v>
      </c>
      <c r="F58" s="25">
        <f>IF(F$52&gt;0,PPMT('Invoer Parameters'!$D$49,F$52,'Invoer Parameters'!$D$48,'Invoer Parameters'!$J$70),0)*-1</f>
        <v>0</v>
      </c>
      <c r="G58" s="25" t="e">
        <f>IF(G$52&gt;0,PPMT('Invoer Parameters'!$D$49,G$52,'Invoer Parameters'!$D$48,'Invoer Parameters'!$J$70),0)*-1</f>
        <v>#NUM!</v>
      </c>
      <c r="H58" s="25">
        <f>IF(H$52&gt;0,PPMT('Invoer Parameters'!$D$49,H$52,'Invoer Parameters'!$D$48,'Invoer Parameters'!$J$70),0)*-1</f>
        <v>0</v>
      </c>
      <c r="I58" s="25">
        <f>IF(I$52&gt;0,PPMT('Invoer Parameters'!$D$49,I$52,'Invoer Parameters'!$D$48,'Invoer Parameters'!$J$70),0)*-1</f>
        <v>0</v>
      </c>
      <c r="J58" s="25">
        <f>IF(J$52&gt;0,PPMT('Invoer Parameters'!$D$49,J$52,'Invoer Parameters'!$D$48,'Invoer Parameters'!$J$70),0)*-1</f>
        <v>0</v>
      </c>
      <c r="K58" s="25">
        <f>IF(K$52&gt;0,PPMT('Invoer Parameters'!$D$49,K$52,'Invoer Parameters'!$D$48,'Invoer Parameters'!$J$70),0)*-1</f>
        <v>0</v>
      </c>
      <c r="L58" s="25">
        <f>IF(L$52&gt;0,PPMT('Invoer Parameters'!$D$49,L$52,'Invoer Parameters'!$D$48,'Invoer Parameters'!$J$70),0)*-1</f>
        <v>0</v>
      </c>
      <c r="M58" s="25">
        <f>IF(M$52&gt;0,PPMT('Invoer Parameters'!$D$49,M$52,'Invoer Parameters'!$D$48,'Invoer Parameters'!$J$70),0)*-1</f>
        <v>0</v>
      </c>
      <c r="N58" s="25">
        <f>IF(N$52&gt;0,PPMT('Invoer Parameters'!$D$49,N$52,'Invoer Parameters'!$D$48,'Invoer Parameters'!$J$70),0)*-1</f>
        <v>0</v>
      </c>
      <c r="O58" s="25">
        <f>IF(O$52&gt;0,PPMT('Invoer Parameters'!$D$49,O$52,'Invoer Parameters'!$D$48,'Invoer Parameters'!$J$70),0)*-1</f>
        <v>0</v>
      </c>
      <c r="P58" s="25">
        <f>IF(P$52&gt;0,PPMT('Invoer Parameters'!$D$49,P$52,'Invoer Parameters'!$D$48,'Invoer Parameters'!$J$70),0)*-1</f>
        <v>0</v>
      </c>
      <c r="Q58" s="25">
        <f>IF(Q$52&gt;0,PPMT('Invoer Parameters'!$D$49,Q$52,'Invoer Parameters'!$D$48,'Invoer Parameters'!$J$70),0)*-1</f>
        <v>0</v>
      </c>
      <c r="R58" s="25">
        <f>IF(R$52&gt;0,PPMT('Invoer Parameters'!$D$49,R$52,'Invoer Parameters'!$D$48,'Invoer Parameters'!$J$70),0)*-1</f>
        <v>0</v>
      </c>
      <c r="S58" s="25">
        <f>IF(S$52&gt;0,PPMT('Invoer Parameters'!$D$49,S$52,'Invoer Parameters'!$D$48,'Invoer Parameters'!$J$70),0)*-1</f>
        <v>0</v>
      </c>
      <c r="T58" s="25">
        <f>IF(T$52&gt;0,PPMT('Invoer Parameters'!$D$49,T$52,'Invoer Parameters'!$D$48,'Invoer Parameters'!$J$70),0)*-1</f>
        <v>0</v>
      </c>
      <c r="U58" s="25">
        <f>IF(U$52&gt;0,PPMT('Invoer Parameters'!$D$49,U$52,'Invoer Parameters'!$D$48,'Invoer Parameters'!$J$70),0)*-1</f>
        <v>0</v>
      </c>
      <c r="V58" s="25">
        <f>IF(V$52&gt;0,PPMT('Invoer Parameters'!$D$49,V$52,'Invoer Parameters'!$D$48,'Invoer Parameters'!$J$70),0)*-1</f>
        <v>0</v>
      </c>
      <c r="W58" s="25">
        <f>IF(W$52&gt;0,PPMT('Invoer Parameters'!$D$49,W$52,'Invoer Parameters'!$D$48,'Invoer Parameters'!$J$70),0)*-1</f>
        <v>0</v>
      </c>
      <c r="X58" s="25">
        <f>IF(X$52&gt;0,PPMT('Invoer Parameters'!$D$49,X$52,'Invoer Parameters'!$D$48,'Invoer Parameters'!$J$70),0)*-1</f>
        <v>0</v>
      </c>
      <c r="Y58" s="25">
        <f>IF(Y$52&gt;0,PPMT('Invoer Parameters'!$D$49,Y$52,'Invoer Parameters'!$D$48,'Invoer Parameters'!$J$70),0)*-1</f>
        <v>0</v>
      </c>
      <c r="Z58" s="25">
        <f>IF(Z$52&gt;0,PPMT('Invoer Parameters'!$D$49,Z$52,'Invoer Parameters'!$D$48,'Invoer Parameters'!$J$70),0)*-1</f>
        <v>0</v>
      </c>
      <c r="AA58" s="25">
        <f>IF(AA$52&gt;0,PPMT('Invoer Parameters'!$D$49,AA$52,'Invoer Parameters'!$D$48,'Invoer Parameters'!$J$70),0)*-1</f>
        <v>0</v>
      </c>
      <c r="AB58" s="25">
        <f>IF(AB$52&gt;0,PPMT('Invoer Parameters'!$D$49,AB$52,'Invoer Parameters'!$D$48,'Invoer Parameters'!$J$70),0)*-1</f>
        <v>0</v>
      </c>
      <c r="AC58" s="25">
        <f>IF(AC$52&gt;0,PPMT('Invoer Parameters'!$D$49,AC$52,'Invoer Parameters'!$D$48,'Invoer Parameters'!$J$70),0)*-1</f>
        <v>0</v>
      </c>
      <c r="AD58" s="25">
        <f>IF(AD$52&gt;0,PPMT('Invoer Parameters'!$D$49,AD$52,'Invoer Parameters'!$D$48,'Invoer Parameters'!$J$70),0)*-1</f>
        <v>0</v>
      </c>
      <c r="AE58" s="25">
        <f>IF(AE$52&gt;0,PPMT('Invoer Parameters'!$D$49,AE$52,'Invoer Parameters'!$D$48,'Invoer Parameters'!$J$70),0)*-1</f>
        <v>0</v>
      </c>
      <c r="AF58" s="25">
        <f>IF(AF$52&gt;0,PPMT('Invoer Parameters'!$D$49,AF$52,'Invoer Parameters'!$D$48,'Invoer Parameters'!$J$70),0)*-1</f>
        <v>0</v>
      </c>
      <c r="AG58" s="25">
        <f>IF(AG$52&gt;0,PPMT('Invoer Parameters'!$D$49,AG$52,'Invoer Parameters'!$D$48,'Invoer Parameters'!$J$70),0)*-1</f>
        <v>0</v>
      </c>
      <c r="AH58" s="25">
        <f>IF(AH$52&gt;0,PPMT('Invoer Parameters'!$D$49,AH$52,'Invoer Parameters'!$D$48,'Invoer Parameters'!$J$70),0)*-1</f>
        <v>0</v>
      </c>
      <c r="AI58" s="25">
        <f>IF(AI$52&gt;0,PPMT('Invoer Parameters'!$D$49,AI$52,'Invoer Parameters'!$D$48,'Invoer Parameters'!$J$70),0)*-1</f>
        <v>0</v>
      </c>
      <c r="AJ58" s="25">
        <f>IF(AJ$52&gt;0,PPMT('Invoer Parameters'!$D$49,AJ$52,'Invoer Parameters'!$D$48,'Invoer Parameters'!$J$70),0)*-1</f>
        <v>0</v>
      </c>
      <c r="AK58" s="25">
        <f>IF(AK$52&gt;0,PPMT('Invoer Parameters'!$D$49,AK$52,'Invoer Parameters'!$D$48,'Invoer Parameters'!$J$70),0)*-1</f>
        <v>0</v>
      </c>
      <c r="AL58" s="25">
        <f>IF(AL$52&gt;0,PPMT('Invoer Parameters'!$D$49,AL$52,'Invoer Parameters'!$D$48,'Invoer Parameters'!$J$70),0)*-1</f>
        <v>0</v>
      </c>
      <c r="AM58" s="25">
        <f>IF(AM$52&gt;0,PPMT('Invoer Parameters'!$D$49,AM$52,'Invoer Parameters'!$D$48,'Invoer Parameters'!$J$70),0)*-1</f>
        <v>0</v>
      </c>
      <c r="AN58" s="25">
        <f>IF(AN$52&gt;0,PPMT('Invoer Parameters'!$D$49,AN$52,'Invoer Parameters'!$D$48,'Invoer Parameters'!$J$70),0)*-1</f>
        <v>0</v>
      </c>
      <c r="AO58" s="25">
        <f>IF(AO$52&gt;0,PPMT('Invoer Parameters'!$D$49,AO$52,'Invoer Parameters'!$D$48,'Invoer Parameters'!$J$70),0)*-1</f>
        <v>0</v>
      </c>
      <c r="AP58" s="25">
        <f>IF(AP$52&gt;0,PPMT('Invoer Parameters'!$D$49,AP$52,'Invoer Parameters'!$D$48,'Invoer Parameters'!$J$70),0)*-1</f>
        <v>0</v>
      </c>
      <c r="AQ58" s="25">
        <f>IF(AQ$52&gt;0,PPMT('Invoer Parameters'!$D$49,AQ$52,'Invoer Parameters'!$D$48,'Invoer Parameters'!$J$70),0)*-1</f>
        <v>0</v>
      </c>
      <c r="AR58" s="25">
        <f>IF(AR$52&gt;0,PPMT('Invoer Parameters'!$D$49,AR$52,'Invoer Parameters'!$D$48,'Invoer Parameters'!$J$70),0)*-1</f>
        <v>0</v>
      </c>
      <c r="AS58" s="25">
        <f>IF(AS$52&gt;0,PPMT('Invoer Parameters'!$D$49,AS$52,'Invoer Parameters'!$D$48,'Invoer Parameters'!$J$70),0)*-1</f>
        <v>0</v>
      </c>
    </row>
    <row r="59" spans="2:45" ht="12.75" hidden="1" customHeight="1">
      <c r="B59" s="24" t="s">
        <v>266</v>
      </c>
      <c r="C59" s="24" t="s">
        <v>278</v>
      </c>
      <c r="D59" s="24" t="s">
        <v>77</v>
      </c>
      <c r="E59" s="25" t="e">
        <f t="shared" si="175"/>
        <v>#NUM!</v>
      </c>
      <c r="F59" s="25">
        <f>IF(F$44&gt;0,IPMT('Invoer Parameters'!$D$49,F$44,'Invoer Parameters'!$D$48,'Invoer Parameters'!$J$66),0)*-1</f>
        <v>0</v>
      </c>
      <c r="G59" s="25" t="e">
        <f>IF(G$44&gt;0,IPMT('Invoer Parameters'!$D$49,G$44,'Invoer Parameters'!$D$48,'Invoer Parameters'!$J$66),0)*-1</f>
        <v>#NUM!</v>
      </c>
      <c r="H59" s="25">
        <f>IF(H$44&gt;0,IPMT('Invoer Parameters'!$D$49,H$44,'Invoer Parameters'!$D$48,'Invoer Parameters'!$J$66),0)*-1</f>
        <v>0</v>
      </c>
      <c r="I59" s="25">
        <f>IF(I$44&gt;0,IPMT('Invoer Parameters'!$D$49,I$44,'Invoer Parameters'!$D$48,'Invoer Parameters'!$J$66),0)*-1</f>
        <v>0</v>
      </c>
      <c r="J59" s="25">
        <f>IF(J$44&gt;0,IPMT('Invoer Parameters'!$D$49,J$44,'Invoer Parameters'!$D$48,'Invoer Parameters'!$J$66),0)*-1</f>
        <v>0</v>
      </c>
      <c r="K59" s="25">
        <f>IF(K$44&gt;0,IPMT('Invoer Parameters'!$D$49,K$44,'Invoer Parameters'!$D$48,'Invoer Parameters'!$J$66),0)*-1</f>
        <v>0</v>
      </c>
      <c r="L59" s="25">
        <f>IF(L$44&gt;0,IPMT('Invoer Parameters'!$D$49,L$44,'Invoer Parameters'!$D$48,'Invoer Parameters'!$J$66),0)*-1</f>
        <v>0</v>
      </c>
      <c r="M59" s="25">
        <f>IF(M$44&gt;0,IPMT('Invoer Parameters'!$D$49,M$44,'Invoer Parameters'!$D$48,'Invoer Parameters'!$J$66),0)*-1</f>
        <v>0</v>
      </c>
      <c r="N59" s="25">
        <f>IF(N$44&gt;0,IPMT('Invoer Parameters'!$D$49,N$44,'Invoer Parameters'!$D$48,'Invoer Parameters'!$J$66),0)*-1</f>
        <v>0</v>
      </c>
      <c r="O59" s="25">
        <f>IF(O$44&gt;0,IPMT('Invoer Parameters'!$D$49,O$44,'Invoer Parameters'!$D$48,'Invoer Parameters'!$J$66),0)*-1</f>
        <v>0</v>
      </c>
      <c r="P59" s="25">
        <f>IF(P$44&gt;0,IPMT('Invoer Parameters'!$D$49,P$44,'Invoer Parameters'!$D$48,'Invoer Parameters'!$J$66),0)*-1</f>
        <v>0</v>
      </c>
      <c r="Q59" s="25">
        <f>IF(Q$44&gt;0,IPMT('Invoer Parameters'!$D$49,Q$44,'Invoer Parameters'!$D$48,'Invoer Parameters'!$J$66),0)*-1</f>
        <v>0</v>
      </c>
      <c r="R59" s="25">
        <f>IF(R$44&gt;0,IPMT('Invoer Parameters'!$D$49,R$44,'Invoer Parameters'!$D$48,'Invoer Parameters'!$J$66),0)*-1</f>
        <v>0</v>
      </c>
      <c r="S59" s="25">
        <f>IF(S$44&gt;0,IPMT('Invoer Parameters'!$D$49,S$44,'Invoer Parameters'!$D$48,'Invoer Parameters'!$J$66),0)*-1</f>
        <v>0</v>
      </c>
      <c r="T59" s="25">
        <f>IF(T$44&gt;0,IPMT('Invoer Parameters'!$D$49,T$44,'Invoer Parameters'!$D$48,'Invoer Parameters'!$J$66),0)*-1</f>
        <v>0</v>
      </c>
      <c r="U59" s="25">
        <f>IF(U$44&gt;0,IPMT('Invoer Parameters'!$D$49,U$44,'Invoer Parameters'!$D$48,'Invoer Parameters'!$J$66),0)*-1</f>
        <v>0</v>
      </c>
      <c r="V59" s="25">
        <f>IF(V$44&gt;0,IPMT('Invoer Parameters'!$D$49,V$44,'Invoer Parameters'!$D$48,'Invoer Parameters'!$J$66),0)*-1</f>
        <v>0</v>
      </c>
      <c r="W59" s="25">
        <f>IF(W$44&gt;0,IPMT('Invoer Parameters'!$D$49,W$44,'Invoer Parameters'!$D$48,'Invoer Parameters'!$J$66),0)*-1</f>
        <v>0</v>
      </c>
      <c r="X59" s="25">
        <f>IF(X$44&gt;0,IPMT('Invoer Parameters'!$D$49,X$44,'Invoer Parameters'!$D$48,'Invoer Parameters'!$J$66),0)*-1</f>
        <v>0</v>
      </c>
      <c r="Y59" s="25">
        <f>IF(Y$44&gt;0,IPMT('Invoer Parameters'!$D$49,Y$44,'Invoer Parameters'!$D$48,'Invoer Parameters'!$J$66),0)*-1</f>
        <v>0</v>
      </c>
      <c r="Z59" s="25">
        <f>IF(Z$44&gt;0,IPMT('Invoer Parameters'!$D$49,Z$44,'Invoer Parameters'!$D$48,'Invoer Parameters'!$J$66),0)*-1</f>
        <v>0</v>
      </c>
      <c r="AA59" s="25">
        <f>IF(AA$44&gt;0,IPMT('Invoer Parameters'!$D$49,AA$44,'Invoer Parameters'!$D$48,'Invoer Parameters'!$J$66),0)*-1</f>
        <v>0</v>
      </c>
      <c r="AB59" s="25">
        <f>IF(AB$44&gt;0,IPMT('Invoer Parameters'!$D$49,AB$44,'Invoer Parameters'!$D$48,'Invoer Parameters'!$J$66),0)*-1</f>
        <v>0</v>
      </c>
      <c r="AC59" s="25">
        <f>IF(AC$44&gt;0,IPMT('Invoer Parameters'!$D$49,AC$44,'Invoer Parameters'!$D$48,'Invoer Parameters'!$J$66),0)*-1</f>
        <v>0</v>
      </c>
      <c r="AD59" s="25">
        <f>IF(AD$44&gt;0,IPMT('Invoer Parameters'!$D$49,AD$44,'Invoer Parameters'!$D$48,'Invoer Parameters'!$J$66),0)*-1</f>
        <v>0</v>
      </c>
      <c r="AE59" s="25">
        <f>IF(AE$44&gt;0,IPMT('Invoer Parameters'!$D$49,AE$44,'Invoer Parameters'!$D$48,'Invoer Parameters'!$J$66),0)*-1</f>
        <v>0</v>
      </c>
      <c r="AF59" s="25">
        <f>IF(AF$44&gt;0,IPMT('Invoer Parameters'!$D$49,AF$44,'Invoer Parameters'!$D$48,'Invoer Parameters'!$J$66),0)*-1</f>
        <v>0</v>
      </c>
      <c r="AG59" s="25">
        <f>IF(AG$44&gt;0,IPMT('Invoer Parameters'!$D$49,AG$44,'Invoer Parameters'!$D$48,'Invoer Parameters'!$J$66),0)*-1</f>
        <v>0</v>
      </c>
      <c r="AH59" s="25">
        <f>IF(AH$44&gt;0,IPMT('Invoer Parameters'!$D$49,AH$44,'Invoer Parameters'!$D$48,'Invoer Parameters'!$J$66),0)*-1</f>
        <v>0</v>
      </c>
      <c r="AI59" s="25">
        <f>IF(AI$44&gt;0,IPMT('Invoer Parameters'!$D$49,AI$44,'Invoer Parameters'!$D$48,'Invoer Parameters'!$J$66),0)*-1</f>
        <v>0</v>
      </c>
      <c r="AJ59" s="25">
        <f>IF(AJ$44&gt;0,IPMT('Invoer Parameters'!$D$49,AJ$44,'Invoer Parameters'!$D$48,'Invoer Parameters'!$J$66),0)*-1</f>
        <v>0</v>
      </c>
      <c r="AK59" s="25">
        <f>IF(AK$44&gt;0,IPMT('Invoer Parameters'!$D$49,AK$44,'Invoer Parameters'!$D$48,'Invoer Parameters'!$J$66),0)*-1</f>
        <v>0</v>
      </c>
      <c r="AL59" s="25">
        <f>IF(AL$44&gt;0,IPMT('Invoer Parameters'!$D$49,AL$44,'Invoer Parameters'!$D$48,'Invoer Parameters'!$J$66),0)*-1</f>
        <v>0</v>
      </c>
      <c r="AM59" s="25">
        <f>IF(AM$44&gt;0,IPMT('Invoer Parameters'!$D$49,AM$44,'Invoer Parameters'!$D$48,'Invoer Parameters'!$J$66),0)*-1</f>
        <v>0</v>
      </c>
      <c r="AN59" s="25">
        <f>IF(AN$44&gt;0,IPMT('Invoer Parameters'!$D$49,AN$44,'Invoer Parameters'!$D$48,'Invoer Parameters'!$J$66),0)*-1</f>
        <v>0</v>
      </c>
      <c r="AO59" s="25">
        <f>IF(AO$44&gt;0,IPMT('Invoer Parameters'!$D$49,AO$44,'Invoer Parameters'!$D$48,'Invoer Parameters'!$J$66),0)*-1</f>
        <v>0</v>
      </c>
      <c r="AP59" s="25">
        <f>IF(AP$44&gt;0,IPMT('Invoer Parameters'!$D$49,AP$44,'Invoer Parameters'!$D$48,'Invoer Parameters'!$J$66),0)*-1</f>
        <v>0</v>
      </c>
      <c r="AQ59" s="25">
        <f>IF(AQ$44&gt;0,IPMT('Invoer Parameters'!$D$49,AQ$44,'Invoer Parameters'!$D$48,'Invoer Parameters'!$J$66),0)*-1</f>
        <v>0</v>
      </c>
      <c r="AR59" s="25">
        <f>IF(AR$44&gt;0,IPMT('Invoer Parameters'!$D$49,AR$44,'Invoer Parameters'!$D$48,'Invoer Parameters'!$J$66),0)*-1</f>
        <v>0</v>
      </c>
      <c r="AS59" s="25">
        <f>IF(AS$44&gt;0,IPMT('Invoer Parameters'!$D$49,AS$44,'Invoer Parameters'!$D$48,'Invoer Parameters'!$J$66),0)*-1</f>
        <v>0</v>
      </c>
    </row>
    <row r="60" spans="2:45" ht="12.75" hidden="1" customHeight="1">
      <c r="B60" s="24" t="s">
        <v>266</v>
      </c>
      <c r="C60" s="24" t="s">
        <v>279</v>
      </c>
      <c r="D60" s="24" t="s">
        <v>77</v>
      </c>
      <c r="E60" s="25" t="e">
        <f t="shared" si="175"/>
        <v>#NUM!</v>
      </c>
      <c r="F60" s="25">
        <f>IF(F$46&gt;0,IPMT('Invoer Parameters'!$D$49,F$46,'Invoer Parameters'!$D$48,'Invoer Parameters'!$J$67),0)*-1</f>
        <v>0</v>
      </c>
      <c r="G60" s="25" t="e">
        <f>IF(G$46&gt;0,IPMT('Invoer Parameters'!$D$49,G$46,'Invoer Parameters'!$D$48,'Invoer Parameters'!$J$67),0)*-1</f>
        <v>#NUM!</v>
      </c>
      <c r="H60" s="25">
        <f>IF(H$46&gt;0,IPMT('Invoer Parameters'!$D$49,H$46,'Invoer Parameters'!$D$48,'Invoer Parameters'!$J$67),0)*-1</f>
        <v>0</v>
      </c>
      <c r="I60" s="25">
        <f>IF(I$46&gt;0,IPMT('Invoer Parameters'!$D$49,I$46,'Invoer Parameters'!$D$48,'Invoer Parameters'!$J$67),0)*-1</f>
        <v>0</v>
      </c>
      <c r="J60" s="25">
        <f>IF(J$46&gt;0,IPMT('Invoer Parameters'!$D$49,J$46,'Invoer Parameters'!$D$48,'Invoer Parameters'!$J$67),0)*-1</f>
        <v>0</v>
      </c>
      <c r="K60" s="25">
        <f>IF(K$46&gt;0,IPMT('Invoer Parameters'!$D$49,K$46,'Invoer Parameters'!$D$48,'Invoer Parameters'!$J$67),0)*-1</f>
        <v>0</v>
      </c>
      <c r="L60" s="25">
        <f>IF(L$46&gt;0,IPMT('Invoer Parameters'!$D$49,L$46,'Invoer Parameters'!$D$48,'Invoer Parameters'!$J$67),0)*-1</f>
        <v>0</v>
      </c>
      <c r="M60" s="25">
        <f>IF(M$46&gt;0,IPMT('Invoer Parameters'!$D$49,M$46,'Invoer Parameters'!$D$48,'Invoer Parameters'!$J$67),0)*-1</f>
        <v>0</v>
      </c>
      <c r="N60" s="25">
        <f>IF(N$46&gt;0,IPMT('Invoer Parameters'!$D$49,N$46,'Invoer Parameters'!$D$48,'Invoer Parameters'!$J$67),0)*-1</f>
        <v>0</v>
      </c>
      <c r="O60" s="25">
        <f>IF(O$46&gt;0,IPMT('Invoer Parameters'!$D$49,O$46,'Invoer Parameters'!$D$48,'Invoer Parameters'!$J$67),0)*-1</f>
        <v>0</v>
      </c>
      <c r="P60" s="25">
        <f>IF(P$46&gt;0,IPMT('Invoer Parameters'!$D$49,P$46,'Invoer Parameters'!$D$48,'Invoer Parameters'!$J$67),0)*-1</f>
        <v>0</v>
      </c>
      <c r="Q60" s="25">
        <f>IF(Q$46&gt;0,IPMT('Invoer Parameters'!$D$49,Q$46,'Invoer Parameters'!$D$48,'Invoer Parameters'!$J$67),0)*-1</f>
        <v>0</v>
      </c>
      <c r="R60" s="25">
        <f>IF(R$46&gt;0,IPMT('Invoer Parameters'!$D$49,R$46,'Invoer Parameters'!$D$48,'Invoer Parameters'!$J$67),0)*-1</f>
        <v>0</v>
      </c>
      <c r="S60" s="25">
        <f>IF(S$46&gt;0,IPMT('Invoer Parameters'!$D$49,S$46,'Invoer Parameters'!$D$48,'Invoer Parameters'!$J$67),0)*-1</f>
        <v>0</v>
      </c>
      <c r="T60" s="25">
        <f>IF(T$46&gt;0,IPMT('Invoer Parameters'!$D$49,T$46,'Invoer Parameters'!$D$48,'Invoer Parameters'!$J$67),0)*-1</f>
        <v>0</v>
      </c>
      <c r="U60" s="25">
        <f>IF(U$46&gt;0,IPMT('Invoer Parameters'!$D$49,U$46,'Invoer Parameters'!$D$48,'Invoer Parameters'!$J$67),0)*-1</f>
        <v>0</v>
      </c>
      <c r="V60" s="25">
        <f>IF(V$46&gt;0,IPMT('Invoer Parameters'!$D$49,V$46,'Invoer Parameters'!$D$48,'Invoer Parameters'!$J$67),0)*-1</f>
        <v>0</v>
      </c>
      <c r="W60" s="25">
        <f>IF(W$46&gt;0,IPMT('Invoer Parameters'!$D$49,W$46,'Invoer Parameters'!$D$48,'Invoer Parameters'!$J$67),0)*-1</f>
        <v>0</v>
      </c>
      <c r="X60" s="25">
        <f>IF(X$46&gt;0,IPMT('Invoer Parameters'!$D$49,X$46,'Invoer Parameters'!$D$48,'Invoer Parameters'!$J$67),0)*-1</f>
        <v>0</v>
      </c>
      <c r="Y60" s="25">
        <f>IF(Y$46&gt;0,IPMT('Invoer Parameters'!$D$49,Y$46,'Invoer Parameters'!$D$48,'Invoer Parameters'!$J$67),0)*-1</f>
        <v>0</v>
      </c>
      <c r="Z60" s="25">
        <f>IF(Z$46&gt;0,IPMT('Invoer Parameters'!$D$49,Z$46,'Invoer Parameters'!$D$48,'Invoer Parameters'!$J$67),0)*-1</f>
        <v>0</v>
      </c>
      <c r="AA60" s="25">
        <f>IF(AA$46&gt;0,IPMT('Invoer Parameters'!$D$49,AA$46,'Invoer Parameters'!$D$48,'Invoer Parameters'!$J$67),0)*-1</f>
        <v>0</v>
      </c>
      <c r="AB60" s="25">
        <f>IF(AB$46&gt;0,IPMT('Invoer Parameters'!$D$49,AB$46,'Invoer Parameters'!$D$48,'Invoer Parameters'!$J$67),0)*-1</f>
        <v>0</v>
      </c>
      <c r="AC60" s="25">
        <f>IF(AC$46&gt;0,IPMT('Invoer Parameters'!$D$49,AC$46,'Invoer Parameters'!$D$48,'Invoer Parameters'!$J$67),0)*-1</f>
        <v>0</v>
      </c>
      <c r="AD60" s="25">
        <f>IF(AD$46&gt;0,IPMT('Invoer Parameters'!$D$49,AD$46,'Invoer Parameters'!$D$48,'Invoer Parameters'!$J$67),0)*-1</f>
        <v>0</v>
      </c>
      <c r="AE60" s="25">
        <f>IF(AE$46&gt;0,IPMT('Invoer Parameters'!$D$49,AE$46,'Invoer Parameters'!$D$48,'Invoer Parameters'!$J$67),0)*-1</f>
        <v>0</v>
      </c>
      <c r="AF60" s="25">
        <f>IF(AF$46&gt;0,IPMT('Invoer Parameters'!$D$49,AF$46,'Invoer Parameters'!$D$48,'Invoer Parameters'!$J$67),0)*-1</f>
        <v>0</v>
      </c>
      <c r="AG60" s="25">
        <f>IF(AG$46&gt;0,IPMT('Invoer Parameters'!$D$49,AG$46,'Invoer Parameters'!$D$48,'Invoer Parameters'!$J$67),0)*-1</f>
        <v>0</v>
      </c>
      <c r="AH60" s="25">
        <f>IF(AH$46&gt;0,IPMT('Invoer Parameters'!$D$49,AH$46,'Invoer Parameters'!$D$48,'Invoer Parameters'!$J$67),0)*-1</f>
        <v>0</v>
      </c>
      <c r="AI60" s="25">
        <f>IF(AI$46&gt;0,IPMT('Invoer Parameters'!$D$49,AI$46,'Invoer Parameters'!$D$48,'Invoer Parameters'!$J$67),0)*-1</f>
        <v>0</v>
      </c>
      <c r="AJ60" s="25">
        <f>IF(AJ$46&gt;0,IPMT('Invoer Parameters'!$D$49,AJ$46,'Invoer Parameters'!$D$48,'Invoer Parameters'!$J$67),0)*-1</f>
        <v>0</v>
      </c>
      <c r="AK60" s="25">
        <f>IF(AK$46&gt;0,IPMT('Invoer Parameters'!$D$49,AK$46,'Invoer Parameters'!$D$48,'Invoer Parameters'!$J$67),0)*-1</f>
        <v>0</v>
      </c>
      <c r="AL60" s="25">
        <f>IF(AL$46&gt;0,IPMT('Invoer Parameters'!$D$49,AL$46,'Invoer Parameters'!$D$48,'Invoer Parameters'!$J$67),0)*-1</f>
        <v>0</v>
      </c>
      <c r="AM60" s="25">
        <f>IF(AM$46&gt;0,IPMT('Invoer Parameters'!$D$49,AM$46,'Invoer Parameters'!$D$48,'Invoer Parameters'!$J$67),0)*-1</f>
        <v>0</v>
      </c>
      <c r="AN60" s="25">
        <f>IF(AN$46&gt;0,IPMT('Invoer Parameters'!$D$49,AN$46,'Invoer Parameters'!$D$48,'Invoer Parameters'!$J$67),0)*-1</f>
        <v>0</v>
      </c>
      <c r="AO60" s="25">
        <f>IF(AO$46&gt;0,IPMT('Invoer Parameters'!$D$49,AO$46,'Invoer Parameters'!$D$48,'Invoer Parameters'!$J$67),0)*-1</f>
        <v>0</v>
      </c>
      <c r="AP60" s="25">
        <f>IF(AP$46&gt;0,IPMT('Invoer Parameters'!$D$49,AP$46,'Invoer Parameters'!$D$48,'Invoer Parameters'!$J$67),0)*-1</f>
        <v>0</v>
      </c>
      <c r="AQ60" s="25">
        <f>IF(AQ$46&gt;0,IPMT('Invoer Parameters'!$D$49,AQ$46,'Invoer Parameters'!$D$48,'Invoer Parameters'!$J$67),0)*-1</f>
        <v>0</v>
      </c>
      <c r="AR60" s="25">
        <f>IF(AR$46&gt;0,IPMT('Invoer Parameters'!$D$49,AR$46,'Invoer Parameters'!$D$48,'Invoer Parameters'!$J$67),0)*-1</f>
        <v>0</v>
      </c>
      <c r="AS60" s="25">
        <f>IF(AS$46&gt;0,IPMT('Invoer Parameters'!$D$49,AS$46,'Invoer Parameters'!$D$48,'Invoer Parameters'!$J$67),0)*-1</f>
        <v>0</v>
      </c>
    </row>
    <row r="61" spans="2:45" ht="12.75" hidden="1" customHeight="1">
      <c r="B61" s="24" t="s">
        <v>266</v>
      </c>
      <c r="C61" s="24" t="s">
        <v>280</v>
      </c>
      <c r="D61" s="24" t="s">
        <v>77</v>
      </c>
      <c r="E61" s="25" t="e">
        <f t="shared" si="175"/>
        <v>#NUM!</v>
      </c>
      <c r="F61" s="25">
        <f>IF(F$48&gt;0,IPMT('Invoer Parameters'!$D$49,F$48,'Invoer Parameters'!$D$48,'Invoer Parameters'!$J$68),0)*-1</f>
        <v>0</v>
      </c>
      <c r="G61" s="25" t="e">
        <f>IF(G$48&gt;0,IPMT('Invoer Parameters'!$D$49,G$48,'Invoer Parameters'!$D$48,'Invoer Parameters'!$J$68),0)*-1</f>
        <v>#NUM!</v>
      </c>
      <c r="H61" s="25">
        <f>IF(H$48&gt;0,IPMT('Invoer Parameters'!$D$49,H$48,'Invoer Parameters'!$D$48,'Invoer Parameters'!$J$68),0)*-1</f>
        <v>0</v>
      </c>
      <c r="I61" s="25">
        <f>IF(I$48&gt;0,IPMT('Invoer Parameters'!$D$49,I$48,'Invoer Parameters'!$D$48,'Invoer Parameters'!$J$68),0)*-1</f>
        <v>0</v>
      </c>
      <c r="J61" s="25">
        <f>IF(J$48&gt;0,IPMT('Invoer Parameters'!$D$49,J$48,'Invoer Parameters'!$D$48,'Invoer Parameters'!$J$68),0)*-1</f>
        <v>0</v>
      </c>
      <c r="K61" s="25">
        <f>IF(K$48&gt;0,IPMT('Invoer Parameters'!$D$49,K$48,'Invoer Parameters'!$D$48,'Invoer Parameters'!$J$68),0)*-1</f>
        <v>0</v>
      </c>
      <c r="L61" s="25">
        <f>IF(L$48&gt;0,IPMT('Invoer Parameters'!$D$49,L$48,'Invoer Parameters'!$D$48,'Invoer Parameters'!$J$68),0)*-1</f>
        <v>0</v>
      </c>
      <c r="M61" s="25">
        <f>IF(M$48&gt;0,IPMT('Invoer Parameters'!$D$49,M$48,'Invoer Parameters'!$D$48,'Invoer Parameters'!$J$68),0)*-1</f>
        <v>0</v>
      </c>
      <c r="N61" s="25">
        <f>IF(N$48&gt;0,IPMT('Invoer Parameters'!$D$49,N$48,'Invoer Parameters'!$D$48,'Invoer Parameters'!$J$68),0)*-1</f>
        <v>0</v>
      </c>
      <c r="O61" s="25">
        <f>IF(O$48&gt;0,IPMT('Invoer Parameters'!$D$49,O$48,'Invoer Parameters'!$D$48,'Invoer Parameters'!$J$68),0)*-1</f>
        <v>0</v>
      </c>
      <c r="P61" s="25">
        <f>IF(P$48&gt;0,IPMT('Invoer Parameters'!$D$49,P$48,'Invoer Parameters'!$D$48,'Invoer Parameters'!$J$68),0)*-1</f>
        <v>0</v>
      </c>
      <c r="Q61" s="25">
        <f>IF(Q$48&gt;0,IPMT('Invoer Parameters'!$D$49,Q$48,'Invoer Parameters'!$D$48,'Invoer Parameters'!$J$68),0)*-1</f>
        <v>0</v>
      </c>
      <c r="R61" s="25">
        <f>IF(R$48&gt;0,IPMT('Invoer Parameters'!$D$49,R$48,'Invoer Parameters'!$D$48,'Invoer Parameters'!$J$68),0)*-1</f>
        <v>0</v>
      </c>
      <c r="S61" s="25">
        <f>IF(S$48&gt;0,IPMT('Invoer Parameters'!$D$49,S$48,'Invoer Parameters'!$D$48,'Invoer Parameters'!$J$68),0)*-1</f>
        <v>0</v>
      </c>
      <c r="T61" s="25">
        <f>IF(T$48&gt;0,IPMT('Invoer Parameters'!$D$49,T$48,'Invoer Parameters'!$D$48,'Invoer Parameters'!$J$68),0)*-1</f>
        <v>0</v>
      </c>
      <c r="U61" s="25">
        <f>IF(U$48&gt;0,IPMT('Invoer Parameters'!$D$49,U$48,'Invoer Parameters'!$D$48,'Invoer Parameters'!$J$68),0)*-1</f>
        <v>0</v>
      </c>
      <c r="V61" s="25">
        <f>IF(V$48&gt;0,IPMT('Invoer Parameters'!$D$49,V$48,'Invoer Parameters'!$D$48,'Invoer Parameters'!$J$68),0)*-1</f>
        <v>0</v>
      </c>
      <c r="W61" s="25">
        <f>IF(W$48&gt;0,IPMT('Invoer Parameters'!$D$49,W$48,'Invoer Parameters'!$D$48,'Invoer Parameters'!$J$68),0)*-1</f>
        <v>0</v>
      </c>
      <c r="X61" s="25">
        <f>IF(X$48&gt;0,IPMT('Invoer Parameters'!$D$49,X$48,'Invoer Parameters'!$D$48,'Invoer Parameters'!$J$68),0)*-1</f>
        <v>0</v>
      </c>
      <c r="Y61" s="25">
        <f>IF(Y$48&gt;0,IPMT('Invoer Parameters'!$D$49,Y$48,'Invoer Parameters'!$D$48,'Invoer Parameters'!$J$68),0)*-1</f>
        <v>0</v>
      </c>
      <c r="Z61" s="25">
        <f>IF(Z$48&gt;0,IPMT('Invoer Parameters'!$D$49,Z$48,'Invoer Parameters'!$D$48,'Invoer Parameters'!$J$68),0)*-1</f>
        <v>0</v>
      </c>
      <c r="AA61" s="25">
        <f>IF(AA$48&gt;0,IPMT('Invoer Parameters'!$D$49,AA$48,'Invoer Parameters'!$D$48,'Invoer Parameters'!$J$68),0)*-1</f>
        <v>0</v>
      </c>
      <c r="AB61" s="25">
        <f>IF(AB$48&gt;0,IPMT('Invoer Parameters'!$D$49,AB$48,'Invoer Parameters'!$D$48,'Invoer Parameters'!$J$68),0)*-1</f>
        <v>0</v>
      </c>
      <c r="AC61" s="25">
        <f>IF(AC$48&gt;0,IPMT('Invoer Parameters'!$D$49,AC$48,'Invoer Parameters'!$D$48,'Invoer Parameters'!$J$68),0)*-1</f>
        <v>0</v>
      </c>
      <c r="AD61" s="25">
        <f>IF(AD$48&gt;0,IPMT('Invoer Parameters'!$D$49,AD$48,'Invoer Parameters'!$D$48,'Invoer Parameters'!$J$68),0)*-1</f>
        <v>0</v>
      </c>
      <c r="AE61" s="25">
        <f>IF(AE$48&gt;0,IPMT('Invoer Parameters'!$D$49,AE$48,'Invoer Parameters'!$D$48,'Invoer Parameters'!$J$68),0)*-1</f>
        <v>0</v>
      </c>
      <c r="AF61" s="25">
        <f>IF(AF$48&gt;0,IPMT('Invoer Parameters'!$D$49,AF$48,'Invoer Parameters'!$D$48,'Invoer Parameters'!$J$68),0)*-1</f>
        <v>0</v>
      </c>
      <c r="AG61" s="25">
        <f>IF(AG$48&gt;0,IPMT('Invoer Parameters'!$D$49,AG$48,'Invoer Parameters'!$D$48,'Invoer Parameters'!$J$68),0)*-1</f>
        <v>0</v>
      </c>
      <c r="AH61" s="25">
        <f>IF(AH$48&gt;0,IPMT('Invoer Parameters'!$D$49,AH$48,'Invoer Parameters'!$D$48,'Invoer Parameters'!$J$68),0)*-1</f>
        <v>0</v>
      </c>
      <c r="AI61" s="25">
        <f>IF(AI$48&gt;0,IPMT('Invoer Parameters'!$D$49,AI$48,'Invoer Parameters'!$D$48,'Invoer Parameters'!$J$68),0)*-1</f>
        <v>0</v>
      </c>
      <c r="AJ61" s="25">
        <f>IF(AJ$48&gt;0,IPMT('Invoer Parameters'!$D$49,AJ$48,'Invoer Parameters'!$D$48,'Invoer Parameters'!$J$68),0)*-1</f>
        <v>0</v>
      </c>
      <c r="AK61" s="25">
        <f>IF(AK$48&gt;0,IPMT('Invoer Parameters'!$D$49,AK$48,'Invoer Parameters'!$D$48,'Invoer Parameters'!$J$68),0)*-1</f>
        <v>0</v>
      </c>
      <c r="AL61" s="25">
        <f>IF(AL$48&gt;0,IPMT('Invoer Parameters'!$D$49,AL$48,'Invoer Parameters'!$D$48,'Invoer Parameters'!$J$68),0)*-1</f>
        <v>0</v>
      </c>
      <c r="AM61" s="25">
        <f>IF(AM$48&gt;0,IPMT('Invoer Parameters'!$D$49,AM$48,'Invoer Parameters'!$D$48,'Invoer Parameters'!$J$68),0)*-1</f>
        <v>0</v>
      </c>
      <c r="AN61" s="25">
        <f>IF(AN$48&gt;0,IPMT('Invoer Parameters'!$D$49,AN$48,'Invoer Parameters'!$D$48,'Invoer Parameters'!$J$68),0)*-1</f>
        <v>0</v>
      </c>
      <c r="AO61" s="25">
        <f>IF(AO$48&gt;0,IPMT('Invoer Parameters'!$D$49,AO$48,'Invoer Parameters'!$D$48,'Invoer Parameters'!$J$68),0)*-1</f>
        <v>0</v>
      </c>
      <c r="AP61" s="25">
        <f>IF(AP$48&gt;0,IPMT('Invoer Parameters'!$D$49,AP$48,'Invoer Parameters'!$D$48,'Invoer Parameters'!$J$68),0)*-1</f>
        <v>0</v>
      </c>
      <c r="AQ61" s="25">
        <f>IF(AQ$48&gt;0,IPMT('Invoer Parameters'!$D$49,AQ$48,'Invoer Parameters'!$D$48,'Invoer Parameters'!$J$68),0)*-1</f>
        <v>0</v>
      </c>
      <c r="AR61" s="25">
        <f>IF(AR$48&gt;0,IPMT('Invoer Parameters'!$D$49,AR$48,'Invoer Parameters'!$D$48,'Invoer Parameters'!$J$68),0)*-1</f>
        <v>0</v>
      </c>
      <c r="AS61" s="25">
        <f>IF(AS$48&gt;0,IPMT('Invoer Parameters'!$D$49,AS$48,'Invoer Parameters'!$D$48,'Invoer Parameters'!$J$68),0)*-1</f>
        <v>0</v>
      </c>
    </row>
    <row r="62" spans="2:45" ht="12.75" hidden="1" customHeight="1">
      <c r="B62" s="24" t="s">
        <v>266</v>
      </c>
      <c r="C62" s="24" t="s">
        <v>281</v>
      </c>
      <c r="D62" s="24" t="s">
        <v>77</v>
      </c>
      <c r="E62" s="25" t="e">
        <f t="shared" si="175"/>
        <v>#NUM!</v>
      </c>
      <c r="F62" s="25">
        <f>IF(F$50&gt;0,IPMT('Invoer Parameters'!$D$49,F$50,'Invoer Parameters'!$D$48,'Invoer Parameters'!$J$69),0)*-1</f>
        <v>0</v>
      </c>
      <c r="G62" s="25" t="e">
        <f>IF(G$50&gt;0,IPMT('Invoer Parameters'!$D$49,G$50,'Invoer Parameters'!$D$48,'Invoer Parameters'!$J$69),0)*-1</f>
        <v>#NUM!</v>
      </c>
      <c r="H62" s="25">
        <f>IF(H$50&gt;0,IPMT('Invoer Parameters'!$D$49,H$50,'Invoer Parameters'!$D$48,'Invoer Parameters'!$J$69),0)*-1</f>
        <v>0</v>
      </c>
      <c r="I62" s="25">
        <f>IF(I$50&gt;0,IPMT('Invoer Parameters'!$D$49,I$50,'Invoer Parameters'!$D$48,'Invoer Parameters'!$J$69),0)*-1</f>
        <v>0</v>
      </c>
      <c r="J62" s="25">
        <f>IF(J$50&gt;0,IPMT('Invoer Parameters'!$D$49,J$50,'Invoer Parameters'!$D$48,'Invoer Parameters'!$J$69),0)*-1</f>
        <v>0</v>
      </c>
      <c r="K62" s="25">
        <f>IF(K$50&gt;0,IPMT('Invoer Parameters'!$D$49,K$50,'Invoer Parameters'!$D$48,'Invoer Parameters'!$J$69),0)*-1</f>
        <v>0</v>
      </c>
      <c r="L62" s="25">
        <f>IF(L$50&gt;0,IPMT('Invoer Parameters'!$D$49,L$50,'Invoer Parameters'!$D$48,'Invoer Parameters'!$J$69),0)*-1</f>
        <v>0</v>
      </c>
      <c r="M62" s="25">
        <f>IF(M$50&gt;0,IPMT('Invoer Parameters'!$D$49,M$50,'Invoer Parameters'!$D$48,'Invoer Parameters'!$J$69),0)*-1</f>
        <v>0</v>
      </c>
      <c r="N62" s="25">
        <f>IF(N$50&gt;0,IPMT('Invoer Parameters'!$D$49,N$50,'Invoer Parameters'!$D$48,'Invoer Parameters'!$J$69),0)*-1</f>
        <v>0</v>
      </c>
      <c r="O62" s="25">
        <f>IF(O$50&gt;0,IPMT('Invoer Parameters'!$D$49,O$50,'Invoer Parameters'!$D$48,'Invoer Parameters'!$J$69),0)*-1</f>
        <v>0</v>
      </c>
      <c r="P62" s="25">
        <f>IF(P$50&gt;0,IPMT('Invoer Parameters'!$D$49,P$50,'Invoer Parameters'!$D$48,'Invoer Parameters'!$J$69),0)*-1</f>
        <v>0</v>
      </c>
      <c r="Q62" s="25">
        <f>IF(Q$50&gt;0,IPMT('Invoer Parameters'!$D$49,Q$50,'Invoer Parameters'!$D$48,'Invoer Parameters'!$J$69),0)*-1</f>
        <v>0</v>
      </c>
      <c r="R62" s="25">
        <f>IF(R$50&gt;0,IPMT('Invoer Parameters'!$D$49,R$50,'Invoer Parameters'!$D$48,'Invoer Parameters'!$J$69),0)*-1</f>
        <v>0</v>
      </c>
      <c r="S62" s="25">
        <f>IF(S$50&gt;0,IPMT('Invoer Parameters'!$D$49,S$50,'Invoer Parameters'!$D$48,'Invoer Parameters'!$J$69),0)*-1</f>
        <v>0</v>
      </c>
      <c r="T62" s="25">
        <f>IF(T$50&gt;0,IPMT('Invoer Parameters'!$D$49,T$50,'Invoer Parameters'!$D$48,'Invoer Parameters'!$J$69),0)*-1</f>
        <v>0</v>
      </c>
      <c r="U62" s="25">
        <f>IF(U$50&gt;0,IPMT('Invoer Parameters'!$D$49,U$50,'Invoer Parameters'!$D$48,'Invoer Parameters'!$J$69),0)*-1</f>
        <v>0</v>
      </c>
      <c r="V62" s="25">
        <f>IF(V$50&gt;0,IPMT('Invoer Parameters'!$D$49,V$50,'Invoer Parameters'!$D$48,'Invoer Parameters'!$J$69),0)*-1</f>
        <v>0</v>
      </c>
      <c r="W62" s="25">
        <f>IF(W$50&gt;0,IPMT('Invoer Parameters'!$D$49,W$50,'Invoer Parameters'!$D$48,'Invoer Parameters'!$J$69),0)*-1</f>
        <v>0</v>
      </c>
      <c r="X62" s="25">
        <f>IF(X$50&gt;0,IPMT('Invoer Parameters'!$D$49,X$50,'Invoer Parameters'!$D$48,'Invoer Parameters'!$J$69),0)*-1</f>
        <v>0</v>
      </c>
      <c r="Y62" s="25">
        <f>IF(Y$50&gt;0,IPMT('Invoer Parameters'!$D$49,Y$50,'Invoer Parameters'!$D$48,'Invoer Parameters'!$J$69),0)*-1</f>
        <v>0</v>
      </c>
      <c r="Z62" s="25">
        <f>IF(Z$50&gt;0,IPMT('Invoer Parameters'!$D$49,Z$50,'Invoer Parameters'!$D$48,'Invoer Parameters'!$J$69),0)*-1</f>
        <v>0</v>
      </c>
      <c r="AA62" s="25">
        <f>IF(AA$50&gt;0,IPMT('Invoer Parameters'!$D$49,AA$50,'Invoer Parameters'!$D$48,'Invoer Parameters'!$J$69),0)*-1</f>
        <v>0</v>
      </c>
      <c r="AB62" s="25">
        <f>IF(AB$50&gt;0,IPMT('Invoer Parameters'!$D$49,AB$50,'Invoer Parameters'!$D$48,'Invoer Parameters'!$J$69),0)*-1</f>
        <v>0</v>
      </c>
      <c r="AC62" s="25">
        <f>IF(AC$50&gt;0,IPMT('Invoer Parameters'!$D$49,AC$50,'Invoer Parameters'!$D$48,'Invoer Parameters'!$J$69),0)*-1</f>
        <v>0</v>
      </c>
      <c r="AD62" s="25">
        <f>IF(AD$50&gt;0,IPMT('Invoer Parameters'!$D$49,AD$50,'Invoer Parameters'!$D$48,'Invoer Parameters'!$J$69),0)*-1</f>
        <v>0</v>
      </c>
      <c r="AE62" s="25">
        <f>IF(AE$50&gt;0,IPMT('Invoer Parameters'!$D$49,AE$50,'Invoer Parameters'!$D$48,'Invoer Parameters'!$J$69),0)*-1</f>
        <v>0</v>
      </c>
      <c r="AF62" s="25">
        <f>IF(AF$50&gt;0,IPMT('Invoer Parameters'!$D$49,AF$50,'Invoer Parameters'!$D$48,'Invoer Parameters'!$J$69),0)*-1</f>
        <v>0</v>
      </c>
      <c r="AG62" s="25">
        <f>IF(AG$50&gt;0,IPMT('Invoer Parameters'!$D$49,AG$50,'Invoer Parameters'!$D$48,'Invoer Parameters'!$J$69),0)*-1</f>
        <v>0</v>
      </c>
      <c r="AH62" s="25">
        <f>IF(AH$50&gt;0,IPMT('Invoer Parameters'!$D$49,AH$50,'Invoer Parameters'!$D$48,'Invoer Parameters'!$J$69),0)*-1</f>
        <v>0</v>
      </c>
      <c r="AI62" s="25">
        <f>IF(AI$50&gt;0,IPMT('Invoer Parameters'!$D$49,AI$50,'Invoer Parameters'!$D$48,'Invoer Parameters'!$J$69),0)*-1</f>
        <v>0</v>
      </c>
      <c r="AJ62" s="25">
        <f>IF(AJ$50&gt;0,IPMT('Invoer Parameters'!$D$49,AJ$50,'Invoer Parameters'!$D$48,'Invoer Parameters'!$J$69),0)*-1</f>
        <v>0</v>
      </c>
      <c r="AK62" s="25">
        <f>IF(AK$50&gt;0,IPMT('Invoer Parameters'!$D$49,AK$50,'Invoer Parameters'!$D$48,'Invoer Parameters'!$J$69),0)*-1</f>
        <v>0</v>
      </c>
      <c r="AL62" s="25">
        <f>IF(AL$50&gt;0,IPMT('Invoer Parameters'!$D$49,AL$50,'Invoer Parameters'!$D$48,'Invoer Parameters'!$J$69),0)*-1</f>
        <v>0</v>
      </c>
      <c r="AM62" s="25">
        <f>IF(AM$50&gt;0,IPMT('Invoer Parameters'!$D$49,AM$50,'Invoer Parameters'!$D$48,'Invoer Parameters'!$J$69),0)*-1</f>
        <v>0</v>
      </c>
      <c r="AN62" s="25">
        <f>IF(AN$50&gt;0,IPMT('Invoer Parameters'!$D$49,AN$50,'Invoer Parameters'!$D$48,'Invoer Parameters'!$J$69),0)*-1</f>
        <v>0</v>
      </c>
      <c r="AO62" s="25">
        <f>IF(AO$50&gt;0,IPMT('Invoer Parameters'!$D$49,AO$50,'Invoer Parameters'!$D$48,'Invoer Parameters'!$J$69),0)*-1</f>
        <v>0</v>
      </c>
      <c r="AP62" s="25">
        <f>IF(AP$50&gt;0,IPMT('Invoer Parameters'!$D$49,AP$50,'Invoer Parameters'!$D$48,'Invoer Parameters'!$J$69),0)*-1</f>
        <v>0</v>
      </c>
      <c r="AQ62" s="25">
        <f>IF(AQ$50&gt;0,IPMT('Invoer Parameters'!$D$49,AQ$50,'Invoer Parameters'!$D$48,'Invoer Parameters'!$J$69),0)*-1</f>
        <v>0</v>
      </c>
      <c r="AR62" s="25">
        <f>IF(AR$50&gt;0,IPMT('Invoer Parameters'!$D$49,AR$50,'Invoer Parameters'!$D$48,'Invoer Parameters'!$J$69),0)*-1</f>
        <v>0</v>
      </c>
      <c r="AS62" s="25">
        <f>IF(AS$50&gt;0,IPMT('Invoer Parameters'!$D$49,AS$50,'Invoer Parameters'!$D$48,'Invoer Parameters'!$J$69),0)*-1</f>
        <v>0</v>
      </c>
    </row>
    <row r="63" spans="2:45" ht="12.75" hidden="1" customHeight="1">
      <c r="B63" s="24" t="s">
        <v>266</v>
      </c>
      <c r="C63" s="24" t="s">
        <v>282</v>
      </c>
      <c r="D63" s="24" t="s">
        <v>77</v>
      </c>
      <c r="E63" s="25" t="e">
        <f t="shared" si="175"/>
        <v>#NUM!</v>
      </c>
      <c r="F63" s="25">
        <f>IF(F$52&gt;0,IPMT('Invoer Parameters'!$D$49,F$52,'Invoer Parameters'!$D$48,'Invoer Parameters'!$J$70),0)*-1</f>
        <v>0</v>
      </c>
      <c r="G63" s="25" t="e">
        <f>IF(G$52&gt;0,IPMT('Invoer Parameters'!$D$49,G$52,'Invoer Parameters'!$D$48,'Invoer Parameters'!$J$70),0)*-1</f>
        <v>#NUM!</v>
      </c>
      <c r="H63" s="25">
        <f>IF(H$52&gt;0,IPMT('Invoer Parameters'!$D$49,H$52,'Invoer Parameters'!$D$48,'Invoer Parameters'!$J$70),0)*-1</f>
        <v>0</v>
      </c>
      <c r="I63" s="25">
        <f>IF(I$52&gt;0,IPMT('Invoer Parameters'!$D$49,I$52,'Invoer Parameters'!$D$48,'Invoer Parameters'!$J$70),0)*-1</f>
        <v>0</v>
      </c>
      <c r="J63" s="25">
        <f>IF(J$52&gt;0,IPMT('Invoer Parameters'!$D$49,J$52,'Invoer Parameters'!$D$48,'Invoer Parameters'!$J$70),0)*-1</f>
        <v>0</v>
      </c>
      <c r="K63" s="25">
        <f>IF(K$52&gt;0,IPMT('Invoer Parameters'!$D$49,K$52,'Invoer Parameters'!$D$48,'Invoer Parameters'!$J$70),0)*-1</f>
        <v>0</v>
      </c>
      <c r="L63" s="25">
        <f>IF(L$52&gt;0,IPMT('Invoer Parameters'!$D$49,L$52,'Invoer Parameters'!$D$48,'Invoer Parameters'!$J$70),0)*-1</f>
        <v>0</v>
      </c>
      <c r="M63" s="25">
        <f>IF(M$52&gt;0,IPMT('Invoer Parameters'!$D$49,M$52,'Invoer Parameters'!$D$48,'Invoer Parameters'!$J$70),0)*-1</f>
        <v>0</v>
      </c>
      <c r="N63" s="25">
        <f>IF(N$52&gt;0,IPMT('Invoer Parameters'!$D$49,N$52,'Invoer Parameters'!$D$48,'Invoer Parameters'!$J$70),0)*-1</f>
        <v>0</v>
      </c>
      <c r="O63" s="25">
        <f>IF(O$52&gt;0,IPMT('Invoer Parameters'!$D$49,O$52,'Invoer Parameters'!$D$48,'Invoer Parameters'!$J$70),0)*-1</f>
        <v>0</v>
      </c>
      <c r="P63" s="25">
        <f>IF(P$52&gt;0,IPMT('Invoer Parameters'!$D$49,P$52,'Invoer Parameters'!$D$48,'Invoer Parameters'!$J$70),0)*-1</f>
        <v>0</v>
      </c>
      <c r="Q63" s="25">
        <f>IF(Q$52&gt;0,IPMT('Invoer Parameters'!$D$49,Q$52,'Invoer Parameters'!$D$48,'Invoer Parameters'!$J$70),0)*-1</f>
        <v>0</v>
      </c>
      <c r="R63" s="25">
        <f>IF(R$52&gt;0,IPMT('Invoer Parameters'!$D$49,R$52,'Invoer Parameters'!$D$48,'Invoer Parameters'!$J$70),0)*-1</f>
        <v>0</v>
      </c>
      <c r="S63" s="25">
        <f>IF(S$52&gt;0,IPMT('Invoer Parameters'!$D$49,S$52,'Invoer Parameters'!$D$48,'Invoer Parameters'!$J$70),0)*-1</f>
        <v>0</v>
      </c>
      <c r="T63" s="25">
        <f>IF(T$52&gt;0,IPMT('Invoer Parameters'!$D$49,T$52,'Invoer Parameters'!$D$48,'Invoer Parameters'!$J$70),0)*-1</f>
        <v>0</v>
      </c>
      <c r="U63" s="25">
        <f>IF(U$52&gt;0,IPMT('Invoer Parameters'!$D$49,U$52,'Invoer Parameters'!$D$48,'Invoer Parameters'!$J$70),0)*-1</f>
        <v>0</v>
      </c>
      <c r="V63" s="25">
        <f>IF(V$52&gt;0,IPMT('Invoer Parameters'!$D$49,V$52,'Invoer Parameters'!$D$48,'Invoer Parameters'!$J$70),0)*-1</f>
        <v>0</v>
      </c>
      <c r="W63" s="25">
        <f>IF(W$52&gt;0,IPMT('Invoer Parameters'!$D$49,W$52,'Invoer Parameters'!$D$48,'Invoer Parameters'!$J$70),0)*-1</f>
        <v>0</v>
      </c>
      <c r="X63" s="25">
        <f>IF(X$52&gt;0,IPMT('Invoer Parameters'!$D$49,X$52,'Invoer Parameters'!$D$48,'Invoer Parameters'!$J$70),0)*-1</f>
        <v>0</v>
      </c>
      <c r="Y63" s="25">
        <f>IF(Y$52&gt;0,IPMT('Invoer Parameters'!$D$49,Y$52,'Invoer Parameters'!$D$48,'Invoer Parameters'!$J$70),0)*-1</f>
        <v>0</v>
      </c>
      <c r="Z63" s="25">
        <f>IF(Z$52&gt;0,IPMT('Invoer Parameters'!$D$49,Z$52,'Invoer Parameters'!$D$48,'Invoer Parameters'!$J$70),0)*-1</f>
        <v>0</v>
      </c>
      <c r="AA63" s="25">
        <f>IF(AA$52&gt;0,IPMT('Invoer Parameters'!$D$49,AA$52,'Invoer Parameters'!$D$48,'Invoer Parameters'!$J$70),0)*-1</f>
        <v>0</v>
      </c>
      <c r="AB63" s="25">
        <f>IF(AB$52&gt;0,IPMT('Invoer Parameters'!$D$49,AB$52,'Invoer Parameters'!$D$48,'Invoer Parameters'!$J$70),0)*-1</f>
        <v>0</v>
      </c>
      <c r="AC63" s="25">
        <f>IF(AC$52&gt;0,IPMT('Invoer Parameters'!$D$49,AC$52,'Invoer Parameters'!$D$48,'Invoer Parameters'!$J$70),0)*-1</f>
        <v>0</v>
      </c>
      <c r="AD63" s="25">
        <f>IF(AD$52&gt;0,IPMT('Invoer Parameters'!$D$49,AD$52,'Invoer Parameters'!$D$48,'Invoer Parameters'!$J$70),0)*-1</f>
        <v>0</v>
      </c>
      <c r="AE63" s="25">
        <f>IF(AE$52&gt;0,IPMT('Invoer Parameters'!$D$49,AE$52,'Invoer Parameters'!$D$48,'Invoer Parameters'!$J$70),0)*-1</f>
        <v>0</v>
      </c>
      <c r="AF63" s="25">
        <f>IF(AF$52&gt;0,IPMT('Invoer Parameters'!$D$49,AF$52,'Invoer Parameters'!$D$48,'Invoer Parameters'!$J$70),0)*-1</f>
        <v>0</v>
      </c>
      <c r="AG63" s="25">
        <f>IF(AG$52&gt;0,IPMT('Invoer Parameters'!$D$49,AG$52,'Invoer Parameters'!$D$48,'Invoer Parameters'!$J$70),0)*-1</f>
        <v>0</v>
      </c>
      <c r="AH63" s="25">
        <f>IF(AH$52&gt;0,IPMT('Invoer Parameters'!$D$49,AH$52,'Invoer Parameters'!$D$48,'Invoer Parameters'!$J$70),0)*-1</f>
        <v>0</v>
      </c>
      <c r="AI63" s="25">
        <f>IF(AI$52&gt;0,IPMT('Invoer Parameters'!$D$49,AI$52,'Invoer Parameters'!$D$48,'Invoer Parameters'!$J$70),0)*-1</f>
        <v>0</v>
      </c>
      <c r="AJ63" s="25">
        <f>IF(AJ$52&gt;0,IPMT('Invoer Parameters'!$D$49,AJ$52,'Invoer Parameters'!$D$48,'Invoer Parameters'!$J$70),0)*-1</f>
        <v>0</v>
      </c>
      <c r="AK63" s="25">
        <f>IF(AK$52&gt;0,IPMT('Invoer Parameters'!$D$49,AK$52,'Invoer Parameters'!$D$48,'Invoer Parameters'!$J$70),0)*-1</f>
        <v>0</v>
      </c>
      <c r="AL63" s="25">
        <f>IF(AL$52&gt;0,IPMT('Invoer Parameters'!$D$49,AL$52,'Invoer Parameters'!$D$48,'Invoer Parameters'!$J$70),0)*-1</f>
        <v>0</v>
      </c>
      <c r="AM63" s="25">
        <f>IF(AM$52&gt;0,IPMT('Invoer Parameters'!$D$49,AM$52,'Invoer Parameters'!$D$48,'Invoer Parameters'!$J$70),0)*-1</f>
        <v>0</v>
      </c>
      <c r="AN63" s="25">
        <f>IF(AN$52&gt;0,IPMT('Invoer Parameters'!$D$49,AN$52,'Invoer Parameters'!$D$48,'Invoer Parameters'!$J$70),0)*-1</f>
        <v>0</v>
      </c>
      <c r="AO63" s="25">
        <f>IF(AO$52&gt;0,IPMT('Invoer Parameters'!$D$49,AO$52,'Invoer Parameters'!$D$48,'Invoer Parameters'!$J$70),0)*-1</f>
        <v>0</v>
      </c>
      <c r="AP63" s="25">
        <f>IF(AP$52&gt;0,IPMT('Invoer Parameters'!$D$49,AP$52,'Invoer Parameters'!$D$48,'Invoer Parameters'!$J$70),0)*-1</f>
        <v>0</v>
      </c>
      <c r="AQ63" s="25">
        <f>IF(AQ$52&gt;0,IPMT('Invoer Parameters'!$D$49,AQ$52,'Invoer Parameters'!$D$48,'Invoer Parameters'!$J$70),0)*-1</f>
        <v>0</v>
      </c>
      <c r="AR63" s="25">
        <f>IF(AR$52&gt;0,IPMT('Invoer Parameters'!$D$49,AR$52,'Invoer Parameters'!$D$48,'Invoer Parameters'!$J$70),0)*-1</f>
        <v>0</v>
      </c>
      <c r="AS63" s="25">
        <f>IF(AS$52&gt;0,IPMT('Invoer Parameters'!$D$49,AS$52,'Invoer Parameters'!$D$48,'Invoer Parameters'!$J$70),0)*-1</f>
        <v>0</v>
      </c>
    </row>
    <row r="64" spans="2:45" ht="12.75" hidden="1" customHeight="1">
      <c r="B64" s="26" t="s">
        <v>266</v>
      </c>
      <c r="C64" s="26" t="s">
        <v>283</v>
      </c>
      <c r="D64" s="26" t="s">
        <v>77</v>
      </c>
      <c r="E64" s="27" t="e">
        <f t="shared" si="175"/>
        <v>#DIV/0!</v>
      </c>
      <c r="F64" s="27">
        <f>IF(F$44&gt;0,'Invoer Parameters'!$J$66/'Invoer Parameters'!$D$48,0)</f>
        <v>0</v>
      </c>
      <c r="G64" s="27" t="e">
        <f>IF(G$44&gt;0,'Invoer Parameters'!$J$66/'Invoer Parameters'!$D$48,0)</f>
        <v>#DIV/0!</v>
      </c>
      <c r="H64" s="27">
        <f>IF(H$44&gt;0,'Invoer Parameters'!$J$66/'Invoer Parameters'!$D$48,0)</f>
        <v>0</v>
      </c>
      <c r="I64" s="27">
        <f>IF(I$44&gt;0,'Invoer Parameters'!$J$66/'Invoer Parameters'!$D$48,0)</f>
        <v>0</v>
      </c>
      <c r="J64" s="27">
        <f>IF(J$44&gt;0,'Invoer Parameters'!$J$66/'Invoer Parameters'!$D$48,0)</f>
        <v>0</v>
      </c>
      <c r="K64" s="27">
        <f>IF(K$44&gt;0,'Invoer Parameters'!$J$66/'Invoer Parameters'!$D$48,0)</f>
        <v>0</v>
      </c>
      <c r="L64" s="27">
        <f>IF(L$44&gt;0,'Invoer Parameters'!$J$66/'Invoer Parameters'!$D$48,0)</f>
        <v>0</v>
      </c>
      <c r="M64" s="27">
        <f>IF(M$44&gt;0,'Invoer Parameters'!$J$66/'Invoer Parameters'!$D$48,0)</f>
        <v>0</v>
      </c>
      <c r="N64" s="27">
        <f>IF(N$44&gt;0,'Invoer Parameters'!$J$66/'Invoer Parameters'!$D$48,0)</f>
        <v>0</v>
      </c>
      <c r="O64" s="27">
        <f>IF(O$44&gt;0,'Invoer Parameters'!$J$66/'Invoer Parameters'!$D$48,0)</f>
        <v>0</v>
      </c>
      <c r="P64" s="27">
        <f>IF(P$44&gt;0,'Invoer Parameters'!$J$66/'Invoer Parameters'!$D$48,0)</f>
        <v>0</v>
      </c>
      <c r="Q64" s="27">
        <f>IF(Q$44&gt;0,'Invoer Parameters'!$J$66/'Invoer Parameters'!$D$48,0)</f>
        <v>0</v>
      </c>
      <c r="R64" s="27">
        <f>IF(R$44&gt;0,'Invoer Parameters'!$J$66/'Invoer Parameters'!$D$48,0)</f>
        <v>0</v>
      </c>
      <c r="S64" s="27">
        <f>IF(S$44&gt;0,'Invoer Parameters'!$J$66/'Invoer Parameters'!$D$48,0)</f>
        <v>0</v>
      </c>
      <c r="T64" s="27">
        <f>IF(T$44&gt;0,'Invoer Parameters'!$J$66/'Invoer Parameters'!$D$48,0)</f>
        <v>0</v>
      </c>
      <c r="U64" s="27">
        <f>IF(U$44&gt;0,'Invoer Parameters'!$J$66/'Invoer Parameters'!$D$48,0)</f>
        <v>0</v>
      </c>
      <c r="V64" s="27">
        <f>IF(V$44&gt;0,'Invoer Parameters'!$J$66/'Invoer Parameters'!$D$48,0)</f>
        <v>0</v>
      </c>
      <c r="W64" s="27">
        <f>IF(W$44&gt;0,'Invoer Parameters'!$J$66/'Invoer Parameters'!$D$48,0)</f>
        <v>0</v>
      </c>
      <c r="X64" s="27">
        <f>IF(X$44&gt;0,'Invoer Parameters'!$J$66/'Invoer Parameters'!$D$48,0)</f>
        <v>0</v>
      </c>
      <c r="Y64" s="27">
        <f>IF(Y$44&gt;0,'Invoer Parameters'!$J$66/'Invoer Parameters'!$D$48,0)</f>
        <v>0</v>
      </c>
      <c r="Z64" s="27">
        <f>IF(Z$44&gt;0,'Invoer Parameters'!$J$66/'Invoer Parameters'!$D$48,0)</f>
        <v>0</v>
      </c>
      <c r="AA64" s="27">
        <f>IF(AA$44&gt;0,'Invoer Parameters'!$J$66/'Invoer Parameters'!$D$48,0)</f>
        <v>0</v>
      </c>
      <c r="AB64" s="27">
        <f>IF(AB$44&gt;0,'Invoer Parameters'!$J$66/'Invoer Parameters'!$D$48,0)</f>
        <v>0</v>
      </c>
      <c r="AC64" s="27">
        <f>IF(AC$44&gt;0,'Invoer Parameters'!$J$66/'Invoer Parameters'!$D$48,0)</f>
        <v>0</v>
      </c>
      <c r="AD64" s="27">
        <f>IF(AD$44&gt;0,'Invoer Parameters'!$J$66/'Invoer Parameters'!$D$48,0)</f>
        <v>0</v>
      </c>
      <c r="AE64" s="27">
        <f>IF(AE$44&gt;0,'Invoer Parameters'!$J$66/'Invoer Parameters'!$D$48,0)</f>
        <v>0</v>
      </c>
      <c r="AF64" s="27">
        <f>IF(AF$44&gt;0,'Invoer Parameters'!$J$66/'Invoer Parameters'!$D$48,0)</f>
        <v>0</v>
      </c>
      <c r="AG64" s="27">
        <f>IF(AG$44&gt;0,'Invoer Parameters'!$J$66/'Invoer Parameters'!$D$48,0)</f>
        <v>0</v>
      </c>
      <c r="AH64" s="27">
        <f>IF(AH$44&gt;0,'Invoer Parameters'!$J$66/'Invoer Parameters'!$D$48,0)</f>
        <v>0</v>
      </c>
      <c r="AI64" s="27">
        <f>IF(AI$44&gt;0,'Invoer Parameters'!$J$66/'Invoer Parameters'!$D$48,0)</f>
        <v>0</v>
      </c>
      <c r="AJ64" s="27">
        <f>IF(AJ$44&gt;0,'Invoer Parameters'!$J$66/'Invoer Parameters'!$D$48,0)</f>
        <v>0</v>
      </c>
      <c r="AK64" s="27">
        <f>IF(AK$44&gt;0,'Invoer Parameters'!$J$66/'Invoer Parameters'!$D$48,0)</f>
        <v>0</v>
      </c>
      <c r="AL64" s="27">
        <f>IF(AL$44&gt;0,'Invoer Parameters'!$J$66/'Invoer Parameters'!$D$48,0)</f>
        <v>0</v>
      </c>
      <c r="AM64" s="27">
        <f>IF(AM$44&gt;0,'Invoer Parameters'!$J$66/'Invoer Parameters'!$D$48,0)</f>
        <v>0</v>
      </c>
      <c r="AN64" s="27">
        <f>IF(AN$44&gt;0,'Invoer Parameters'!$J$66/'Invoer Parameters'!$D$48,0)</f>
        <v>0</v>
      </c>
      <c r="AO64" s="27">
        <f>IF(AO$44&gt;0,'Invoer Parameters'!$J$66/'Invoer Parameters'!$D$48,0)</f>
        <v>0</v>
      </c>
      <c r="AP64" s="27">
        <f>IF(AP$44&gt;0,'Invoer Parameters'!$J$66/'Invoer Parameters'!$D$48,0)</f>
        <v>0</v>
      </c>
      <c r="AQ64" s="27">
        <f>IF(AQ$44&gt;0,'Invoer Parameters'!$J$66/'Invoer Parameters'!$D$48,0)</f>
        <v>0</v>
      </c>
      <c r="AR64" s="27">
        <f>IF(AR$44&gt;0,'Invoer Parameters'!$J$66/'Invoer Parameters'!$D$48,0)</f>
        <v>0</v>
      </c>
      <c r="AS64" s="27">
        <f>IF(AS$44&gt;0,'Invoer Parameters'!$J$66/'Invoer Parameters'!$D$48,0)</f>
        <v>0</v>
      </c>
    </row>
    <row r="65" spans="2:45" ht="12.75" hidden="1" customHeight="1">
      <c r="B65" s="26" t="s">
        <v>266</v>
      </c>
      <c r="C65" s="26" t="s">
        <v>284</v>
      </c>
      <c r="D65" s="26" t="s">
        <v>77</v>
      </c>
      <c r="E65" s="27" t="e">
        <f t="shared" si="175"/>
        <v>#DIV/0!</v>
      </c>
      <c r="F65" s="27">
        <f>IF(F$46&gt;0,'Invoer Parameters'!$J$67/'Invoer Parameters'!$D$48,0)</f>
        <v>0</v>
      </c>
      <c r="G65" s="27" t="e">
        <f>IF(G$46&gt;0,'Invoer Parameters'!$J$67/'Invoer Parameters'!$D$48,0)</f>
        <v>#DIV/0!</v>
      </c>
      <c r="H65" s="27">
        <f>IF(H$46&gt;0,'Invoer Parameters'!$J$67/'Invoer Parameters'!$D$48,0)</f>
        <v>0</v>
      </c>
      <c r="I65" s="27">
        <f>IF(I$46&gt;0,'Invoer Parameters'!$J$67/'Invoer Parameters'!$D$48,0)</f>
        <v>0</v>
      </c>
      <c r="J65" s="27">
        <f>IF(J$46&gt;0,'Invoer Parameters'!$J$67/'Invoer Parameters'!$D$48,0)</f>
        <v>0</v>
      </c>
      <c r="K65" s="27">
        <f>IF(K$46&gt;0,'Invoer Parameters'!$J$67/'Invoer Parameters'!$D$48,0)</f>
        <v>0</v>
      </c>
      <c r="L65" s="27">
        <f>IF(L$46&gt;0,'Invoer Parameters'!$J$67/'Invoer Parameters'!$D$48,0)</f>
        <v>0</v>
      </c>
      <c r="M65" s="27">
        <f>IF(M$46&gt;0,'Invoer Parameters'!$J$67/'Invoer Parameters'!$D$48,0)</f>
        <v>0</v>
      </c>
      <c r="N65" s="27">
        <f>IF(N$46&gt;0,'Invoer Parameters'!$J$67/'Invoer Parameters'!$D$48,0)</f>
        <v>0</v>
      </c>
      <c r="O65" s="27">
        <f>IF(O$46&gt;0,'Invoer Parameters'!$J$67/'Invoer Parameters'!$D$48,0)</f>
        <v>0</v>
      </c>
      <c r="P65" s="27">
        <f>IF(P$46&gt;0,'Invoer Parameters'!$J$67/'Invoer Parameters'!$D$48,0)</f>
        <v>0</v>
      </c>
      <c r="Q65" s="27">
        <f>IF(Q$46&gt;0,'Invoer Parameters'!$J$67/'Invoer Parameters'!$D$48,0)</f>
        <v>0</v>
      </c>
      <c r="R65" s="27">
        <f>IF(R$46&gt;0,'Invoer Parameters'!$J$67/'Invoer Parameters'!$D$48,0)</f>
        <v>0</v>
      </c>
      <c r="S65" s="27">
        <f>IF(S$46&gt;0,'Invoer Parameters'!$J$67/'Invoer Parameters'!$D$48,0)</f>
        <v>0</v>
      </c>
      <c r="T65" s="27">
        <f>IF(T$46&gt;0,'Invoer Parameters'!$J$67/'Invoer Parameters'!$D$48,0)</f>
        <v>0</v>
      </c>
      <c r="U65" s="27">
        <f>IF(U$46&gt;0,'Invoer Parameters'!$J$67/'Invoer Parameters'!$D$48,0)</f>
        <v>0</v>
      </c>
      <c r="V65" s="27">
        <f>IF(V$46&gt;0,'Invoer Parameters'!$J$67/'Invoer Parameters'!$D$48,0)</f>
        <v>0</v>
      </c>
      <c r="W65" s="27">
        <f>IF(W$46&gt;0,'Invoer Parameters'!$J$67/'Invoer Parameters'!$D$48,0)</f>
        <v>0</v>
      </c>
      <c r="X65" s="27">
        <f>IF(X$46&gt;0,'Invoer Parameters'!$J$67/'Invoer Parameters'!$D$48,0)</f>
        <v>0</v>
      </c>
      <c r="Y65" s="27">
        <f>IF(Y$46&gt;0,'Invoer Parameters'!$J$67/'Invoer Parameters'!$D$48,0)</f>
        <v>0</v>
      </c>
      <c r="Z65" s="27">
        <f>IF(Z$46&gt;0,'Invoer Parameters'!$J$67/'Invoer Parameters'!$D$48,0)</f>
        <v>0</v>
      </c>
      <c r="AA65" s="27">
        <f>IF(AA$46&gt;0,'Invoer Parameters'!$J$67/'Invoer Parameters'!$D$48,0)</f>
        <v>0</v>
      </c>
      <c r="AB65" s="27">
        <f>IF(AB$46&gt;0,'Invoer Parameters'!$J$67/'Invoer Parameters'!$D$48,0)</f>
        <v>0</v>
      </c>
      <c r="AC65" s="27">
        <f>IF(AC$46&gt;0,'Invoer Parameters'!$J$67/'Invoer Parameters'!$D$48,0)</f>
        <v>0</v>
      </c>
      <c r="AD65" s="27">
        <f>IF(AD$46&gt;0,'Invoer Parameters'!$J$67/'Invoer Parameters'!$D$48,0)</f>
        <v>0</v>
      </c>
      <c r="AE65" s="27">
        <f>IF(AE$46&gt;0,'Invoer Parameters'!$J$67/'Invoer Parameters'!$D$48,0)</f>
        <v>0</v>
      </c>
      <c r="AF65" s="27">
        <f>IF(AF$46&gt;0,'Invoer Parameters'!$J$67/'Invoer Parameters'!$D$48,0)</f>
        <v>0</v>
      </c>
      <c r="AG65" s="27">
        <f>IF(AG$46&gt;0,'Invoer Parameters'!$J$67/'Invoer Parameters'!$D$48,0)</f>
        <v>0</v>
      </c>
      <c r="AH65" s="27">
        <f>IF(AH$46&gt;0,'Invoer Parameters'!$J$67/'Invoer Parameters'!$D$48,0)</f>
        <v>0</v>
      </c>
      <c r="AI65" s="27">
        <f>IF(AI$46&gt;0,'Invoer Parameters'!$J$67/'Invoer Parameters'!$D$48,0)</f>
        <v>0</v>
      </c>
      <c r="AJ65" s="27">
        <f>IF(AJ$46&gt;0,'Invoer Parameters'!$J$67/'Invoer Parameters'!$D$48,0)</f>
        <v>0</v>
      </c>
      <c r="AK65" s="27">
        <f>IF(AK$46&gt;0,'Invoer Parameters'!$J$67/'Invoer Parameters'!$D$48,0)</f>
        <v>0</v>
      </c>
      <c r="AL65" s="27">
        <f>IF(AL$46&gt;0,'Invoer Parameters'!$J$67/'Invoer Parameters'!$D$48,0)</f>
        <v>0</v>
      </c>
      <c r="AM65" s="27">
        <f>IF(AM$46&gt;0,'Invoer Parameters'!$J$67/'Invoer Parameters'!$D$48,0)</f>
        <v>0</v>
      </c>
      <c r="AN65" s="27">
        <f>IF(AN$46&gt;0,'Invoer Parameters'!$J$67/'Invoer Parameters'!$D$48,0)</f>
        <v>0</v>
      </c>
      <c r="AO65" s="27">
        <f>IF(AO$46&gt;0,'Invoer Parameters'!$J$67/'Invoer Parameters'!$D$48,0)</f>
        <v>0</v>
      </c>
      <c r="AP65" s="27">
        <f>IF(AP$46&gt;0,'Invoer Parameters'!$J$67/'Invoer Parameters'!$D$48,0)</f>
        <v>0</v>
      </c>
      <c r="AQ65" s="27">
        <f>IF(AQ$46&gt;0,'Invoer Parameters'!$J$67/'Invoer Parameters'!$D$48,0)</f>
        <v>0</v>
      </c>
      <c r="AR65" s="27">
        <f>IF(AR$46&gt;0,'Invoer Parameters'!$J$67/'Invoer Parameters'!$D$48,0)</f>
        <v>0</v>
      </c>
      <c r="AS65" s="27">
        <f>IF(AS$46&gt;0,'Invoer Parameters'!$J$67/'Invoer Parameters'!$D$48,0)</f>
        <v>0</v>
      </c>
    </row>
    <row r="66" spans="2:45" ht="12.75" hidden="1" customHeight="1">
      <c r="B66" s="26" t="s">
        <v>266</v>
      </c>
      <c r="C66" s="26" t="s">
        <v>285</v>
      </c>
      <c r="D66" s="26" t="s">
        <v>77</v>
      </c>
      <c r="E66" s="27" t="e">
        <f t="shared" si="175"/>
        <v>#DIV/0!</v>
      </c>
      <c r="F66" s="27">
        <f>IF(F$48&gt;0,'Invoer Parameters'!$J$68/'Invoer Parameters'!$D$48,0)</f>
        <v>0</v>
      </c>
      <c r="G66" s="27" t="e">
        <f>IF(G$48&gt;0,'Invoer Parameters'!$J$68/'Invoer Parameters'!$D$48,0)</f>
        <v>#DIV/0!</v>
      </c>
      <c r="H66" s="27">
        <f>IF(H$48&gt;0,'Invoer Parameters'!$J$68/'Invoer Parameters'!$D$48,0)</f>
        <v>0</v>
      </c>
      <c r="I66" s="27">
        <f>IF(I$48&gt;0,'Invoer Parameters'!$J$68/'Invoer Parameters'!$D$48,0)</f>
        <v>0</v>
      </c>
      <c r="J66" s="27">
        <f>IF(J$48&gt;0,'Invoer Parameters'!$J$68/'Invoer Parameters'!$D$48,0)</f>
        <v>0</v>
      </c>
      <c r="K66" s="27">
        <f>IF(K$48&gt;0,'Invoer Parameters'!$J$68/'Invoer Parameters'!$D$48,0)</f>
        <v>0</v>
      </c>
      <c r="L66" s="27">
        <f>IF(L$48&gt;0,'Invoer Parameters'!$J$68/'Invoer Parameters'!$D$48,0)</f>
        <v>0</v>
      </c>
      <c r="M66" s="27">
        <f>IF(M$48&gt;0,'Invoer Parameters'!$J$68/'Invoer Parameters'!$D$48,0)</f>
        <v>0</v>
      </c>
      <c r="N66" s="27">
        <f>IF(N$48&gt;0,'Invoer Parameters'!$J$68/'Invoer Parameters'!$D$48,0)</f>
        <v>0</v>
      </c>
      <c r="O66" s="27">
        <f>IF(O$48&gt;0,'Invoer Parameters'!$J$68/'Invoer Parameters'!$D$48,0)</f>
        <v>0</v>
      </c>
      <c r="P66" s="27">
        <f>IF(P$48&gt;0,'Invoer Parameters'!$J$68/'Invoer Parameters'!$D$48,0)</f>
        <v>0</v>
      </c>
      <c r="Q66" s="27">
        <f>IF(Q$48&gt;0,'Invoer Parameters'!$J$68/'Invoer Parameters'!$D$48,0)</f>
        <v>0</v>
      </c>
      <c r="R66" s="27">
        <f>IF(R$48&gt;0,'Invoer Parameters'!$J$68/'Invoer Parameters'!$D$48,0)</f>
        <v>0</v>
      </c>
      <c r="S66" s="27">
        <f>IF(S$48&gt;0,'Invoer Parameters'!$J$68/'Invoer Parameters'!$D$48,0)</f>
        <v>0</v>
      </c>
      <c r="T66" s="27">
        <f>IF(T$48&gt;0,'Invoer Parameters'!$J$68/'Invoer Parameters'!$D$48,0)</f>
        <v>0</v>
      </c>
      <c r="U66" s="27">
        <f>IF(U$48&gt;0,'Invoer Parameters'!$J$68/'Invoer Parameters'!$D$48,0)</f>
        <v>0</v>
      </c>
      <c r="V66" s="27">
        <f>IF(V$48&gt;0,'Invoer Parameters'!$J$68/'Invoer Parameters'!$D$48,0)</f>
        <v>0</v>
      </c>
      <c r="W66" s="27">
        <f>IF(W$48&gt;0,'Invoer Parameters'!$J$68/'Invoer Parameters'!$D$48,0)</f>
        <v>0</v>
      </c>
      <c r="X66" s="27">
        <f>IF(X$48&gt;0,'Invoer Parameters'!$J$68/'Invoer Parameters'!$D$48,0)</f>
        <v>0</v>
      </c>
      <c r="Y66" s="27">
        <f>IF(Y$48&gt;0,'Invoer Parameters'!$J$68/'Invoer Parameters'!$D$48,0)</f>
        <v>0</v>
      </c>
      <c r="Z66" s="27">
        <f>IF(Z$48&gt;0,'Invoer Parameters'!$J$68/'Invoer Parameters'!$D$48,0)</f>
        <v>0</v>
      </c>
      <c r="AA66" s="27">
        <f>IF(AA$48&gt;0,'Invoer Parameters'!$J$68/'Invoer Parameters'!$D$48,0)</f>
        <v>0</v>
      </c>
      <c r="AB66" s="27">
        <f>IF(AB$48&gt;0,'Invoer Parameters'!$J$68/'Invoer Parameters'!$D$48,0)</f>
        <v>0</v>
      </c>
      <c r="AC66" s="27">
        <f>IF(AC$48&gt;0,'Invoer Parameters'!$J$68/'Invoer Parameters'!$D$48,0)</f>
        <v>0</v>
      </c>
      <c r="AD66" s="27">
        <f>IF(AD$48&gt;0,'Invoer Parameters'!$J$68/'Invoer Parameters'!$D$48,0)</f>
        <v>0</v>
      </c>
      <c r="AE66" s="27">
        <f>IF(AE$48&gt;0,'Invoer Parameters'!$J$68/'Invoer Parameters'!$D$48,0)</f>
        <v>0</v>
      </c>
      <c r="AF66" s="27">
        <f>IF(AF$48&gt;0,'Invoer Parameters'!$J$68/'Invoer Parameters'!$D$48,0)</f>
        <v>0</v>
      </c>
      <c r="AG66" s="27">
        <f>IF(AG$48&gt;0,'Invoer Parameters'!$J$68/'Invoer Parameters'!$D$48,0)</f>
        <v>0</v>
      </c>
      <c r="AH66" s="27">
        <f>IF(AH$48&gt;0,'Invoer Parameters'!$J$68/'Invoer Parameters'!$D$48,0)</f>
        <v>0</v>
      </c>
      <c r="AI66" s="27">
        <f>IF(AI$48&gt;0,'Invoer Parameters'!$J$68/'Invoer Parameters'!$D$48,0)</f>
        <v>0</v>
      </c>
      <c r="AJ66" s="27">
        <f>IF(AJ$48&gt;0,'Invoer Parameters'!$J$68/'Invoer Parameters'!$D$48,0)</f>
        <v>0</v>
      </c>
      <c r="AK66" s="27">
        <f>IF(AK$48&gt;0,'Invoer Parameters'!$J$68/'Invoer Parameters'!$D$48,0)</f>
        <v>0</v>
      </c>
      <c r="AL66" s="27">
        <f>IF(AL$48&gt;0,'Invoer Parameters'!$J$68/'Invoer Parameters'!$D$48,0)</f>
        <v>0</v>
      </c>
      <c r="AM66" s="27">
        <f>IF(AM$48&gt;0,'Invoer Parameters'!$J$68/'Invoer Parameters'!$D$48,0)</f>
        <v>0</v>
      </c>
      <c r="AN66" s="27">
        <f>IF(AN$48&gt;0,'Invoer Parameters'!$J$68/'Invoer Parameters'!$D$48,0)</f>
        <v>0</v>
      </c>
      <c r="AO66" s="27">
        <f>IF(AO$48&gt;0,'Invoer Parameters'!$J$68/'Invoer Parameters'!$D$48,0)</f>
        <v>0</v>
      </c>
      <c r="AP66" s="27">
        <f>IF(AP$48&gt;0,'Invoer Parameters'!$J$68/'Invoer Parameters'!$D$48,0)</f>
        <v>0</v>
      </c>
      <c r="AQ66" s="27">
        <f>IF(AQ$48&gt;0,'Invoer Parameters'!$J$68/'Invoer Parameters'!$D$48,0)</f>
        <v>0</v>
      </c>
      <c r="AR66" s="27">
        <f>IF(AR$48&gt;0,'Invoer Parameters'!$J$68/'Invoer Parameters'!$D$48,0)</f>
        <v>0</v>
      </c>
      <c r="AS66" s="27">
        <f>IF(AS$48&gt;0,'Invoer Parameters'!$J$68/'Invoer Parameters'!$D$48,0)</f>
        <v>0</v>
      </c>
    </row>
    <row r="67" spans="2:45" ht="12.75" hidden="1" customHeight="1">
      <c r="B67" s="26" t="s">
        <v>266</v>
      </c>
      <c r="C67" s="26" t="s">
        <v>286</v>
      </c>
      <c r="D67" s="26" t="s">
        <v>77</v>
      </c>
      <c r="E67" s="27" t="e">
        <f t="shared" si="175"/>
        <v>#DIV/0!</v>
      </c>
      <c r="F67" s="27">
        <f>IF(F$50&gt;0,'Invoer Parameters'!$J$69/'Invoer Parameters'!$D$48,0)</f>
        <v>0</v>
      </c>
      <c r="G67" s="27" t="e">
        <f>IF(G$50&gt;0,'Invoer Parameters'!$J$69/'Invoer Parameters'!$D$48,0)</f>
        <v>#DIV/0!</v>
      </c>
      <c r="H67" s="27">
        <f>IF(H$50&gt;0,'Invoer Parameters'!$J$69/'Invoer Parameters'!$D$48,0)</f>
        <v>0</v>
      </c>
      <c r="I67" s="27">
        <f>IF(I$50&gt;0,'Invoer Parameters'!$J$69/'Invoer Parameters'!$D$48,0)</f>
        <v>0</v>
      </c>
      <c r="J67" s="27">
        <f>IF(J$50&gt;0,'Invoer Parameters'!$J$69/'Invoer Parameters'!$D$48,0)</f>
        <v>0</v>
      </c>
      <c r="K67" s="27">
        <f>IF(K$50&gt;0,'Invoer Parameters'!$J$69/'Invoer Parameters'!$D$48,0)</f>
        <v>0</v>
      </c>
      <c r="L67" s="27">
        <f>IF(L$50&gt;0,'Invoer Parameters'!$J$69/'Invoer Parameters'!$D$48,0)</f>
        <v>0</v>
      </c>
      <c r="M67" s="27">
        <f>IF(M$50&gt;0,'Invoer Parameters'!$J$69/'Invoer Parameters'!$D$48,0)</f>
        <v>0</v>
      </c>
      <c r="N67" s="27">
        <f>IF(N$50&gt;0,'Invoer Parameters'!$J$69/'Invoer Parameters'!$D$48,0)</f>
        <v>0</v>
      </c>
      <c r="O67" s="27">
        <f>IF(O$50&gt;0,'Invoer Parameters'!$J$69/'Invoer Parameters'!$D$48,0)</f>
        <v>0</v>
      </c>
      <c r="P67" s="27">
        <f>IF(P$50&gt;0,'Invoer Parameters'!$J$69/'Invoer Parameters'!$D$48,0)</f>
        <v>0</v>
      </c>
      <c r="Q67" s="27">
        <f>IF(Q$50&gt;0,'Invoer Parameters'!$J$69/'Invoer Parameters'!$D$48,0)</f>
        <v>0</v>
      </c>
      <c r="R67" s="27">
        <f>IF(R$50&gt;0,'Invoer Parameters'!$J$69/'Invoer Parameters'!$D$48,0)</f>
        <v>0</v>
      </c>
      <c r="S67" s="27">
        <f>IF(S$50&gt;0,'Invoer Parameters'!$J$69/'Invoer Parameters'!$D$48,0)</f>
        <v>0</v>
      </c>
      <c r="T67" s="27">
        <f>IF(T$50&gt;0,'Invoer Parameters'!$J$69/'Invoer Parameters'!$D$48,0)</f>
        <v>0</v>
      </c>
      <c r="U67" s="27">
        <f>IF(U$50&gt;0,'Invoer Parameters'!$J$69/'Invoer Parameters'!$D$48,0)</f>
        <v>0</v>
      </c>
      <c r="V67" s="27">
        <f>IF(V$50&gt;0,'Invoer Parameters'!$J$69/'Invoer Parameters'!$D$48,0)</f>
        <v>0</v>
      </c>
      <c r="W67" s="27">
        <f>IF(W$50&gt;0,'Invoer Parameters'!$J$69/'Invoer Parameters'!$D$48,0)</f>
        <v>0</v>
      </c>
      <c r="X67" s="27">
        <f>IF(X$50&gt;0,'Invoer Parameters'!$J$69/'Invoer Parameters'!$D$48,0)</f>
        <v>0</v>
      </c>
      <c r="Y67" s="27">
        <f>IF(Y$50&gt;0,'Invoer Parameters'!$J$69/'Invoer Parameters'!$D$48,0)</f>
        <v>0</v>
      </c>
      <c r="Z67" s="27">
        <f>IF(Z$50&gt;0,'Invoer Parameters'!$J$69/'Invoer Parameters'!$D$48,0)</f>
        <v>0</v>
      </c>
      <c r="AA67" s="27">
        <f>IF(AA$50&gt;0,'Invoer Parameters'!$J$69/'Invoer Parameters'!$D$48,0)</f>
        <v>0</v>
      </c>
      <c r="AB67" s="27">
        <f>IF(AB$50&gt;0,'Invoer Parameters'!$J$69/'Invoer Parameters'!$D$48,0)</f>
        <v>0</v>
      </c>
      <c r="AC67" s="27">
        <f>IF(AC$50&gt;0,'Invoer Parameters'!$J$69/'Invoer Parameters'!$D$48,0)</f>
        <v>0</v>
      </c>
      <c r="AD67" s="27">
        <f>IF(AD$50&gt;0,'Invoer Parameters'!$J$69/'Invoer Parameters'!$D$48,0)</f>
        <v>0</v>
      </c>
      <c r="AE67" s="27">
        <f>IF(AE$50&gt;0,'Invoer Parameters'!$J$69/'Invoer Parameters'!$D$48,0)</f>
        <v>0</v>
      </c>
      <c r="AF67" s="27">
        <f>IF(AF$50&gt;0,'Invoer Parameters'!$J$69/'Invoer Parameters'!$D$48,0)</f>
        <v>0</v>
      </c>
      <c r="AG67" s="27">
        <f>IF(AG$50&gt;0,'Invoer Parameters'!$J$69/'Invoer Parameters'!$D$48,0)</f>
        <v>0</v>
      </c>
      <c r="AH67" s="27">
        <f>IF(AH$50&gt;0,'Invoer Parameters'!$J$69/'Invoer Parameters'!$D$48,0)</f>
        <v>0</v>
      </c>
      <c r="AI67" s="27">
        <f>IF(AI$50&gt;0,'Invoer Parameters'!$J$69/'Invoer Parameters'!$D$48,0)</f>
        <v>0</v>
      </c>
      <c r="AJ67" s="27">
        <f>IF(AJ$50&gt;0,'Invoer Parameters'!$J$69/'Invoer Parameters'!$D$48,0)</f>
        <v>0</v>
      </c>
      <c r="AK67" s="27">
        <f>IF(AK$50&gt;0,'Invoer Parameters'!$J$69/'Invoer Parameters'!$D$48,0)</f>
        <v>0</v>
      </c>
      <c r="AL67" s="27">
        <f>IF(AL$50&gt;0,'Invoer Parameters'!$J$69/'Invoer Parameters'!$D$48,0)</f>
        <v>0</v>
      </c>
      <c r="AM67" s="27">
        <f>IF(AM$50&gt;0,'Invoer Parameters'!$J$69/'Invoer Parameters'!$D$48,0)</f>
        <v>0</v>
      </c>
      <c r="AN67" s="27">
        <f>IF(AN$50&gt;0,'Invoer Parameters'!$J$69/'Invoer Parameters'!$D$48,0)</f>
        <v>0</v>
      </c>
      <c r="AO67" s="27">
        <f>IF(AO$50&gt;0,'Invoer Parameters'!$J$69/'Invoer Parameters'!$D$48,0)</f>
        <v>0</v>
      </c>
      <c r="AP67" s="27">
        <f>IF(AP$50&gt;0,'Invoer Parameters'!$J$69/'Invoer Parameters'!$D$48,0)</f>
        <v>0</v>
      </c>
      <c r="AQ67" s="27">
        <f>IF(AQ$50&gt;0,'Invoer Parameters'!$J$69/'Invoer Parameters'!$D$48,0)</f>
        <v>0</v>
      </c>
      <c r="AR67" s="27">
        <f>IF(AR$50&gt;0,'Invoer Parameters'!$J$69/'Invoer Parameters'!$D$48,0)</f>
        <v>0</v>
      </c>
      <c r="AS67" s="27">
        <f>IF(AS$50&gt;0,'Invoer Parameters'!$J$69/'Invoer Parameters'!$D$48,0)</f>
        <v>0</v>
      </c>
    </row>
    <row r="68" spans="2:45" ht="12.75" hidden="1" customHeight="1">
      <c r="B68" s="26" t="s">
        <v>266</v>
      </c>
      <c r="C68" s="26" t="s">
        <v>287</v>
      </c>
      <c r="D68" s="26" t="s">
        <v>77</v>
      </c>
      <c r="E68" s="27" t="e">
        <f t="shared" si="175"/>
        <v>#DIV/0!</v>
      </c>
      <c r="F68" s="27">
        <f>IF(F$52&gt;0,'Invoer Parameters'!$J$70/'Invoer Parameters'!$D$48,0)</f>
        <v>0</v>
      </c>
      <c r="G68" s="27" t="e">
        <f>IF(G$52&gt;0,'Invoer Parameters'!$J$70/'Invoer Parameters'!$D$48,0)</f>
        <v>#DIV/0!</v>
      </c>
      <c r="H68" s="27">
        <f>IF(H$52&gt;0,'Invoer Parameters'!$J$70/'Invoer Parameters'!$D$48,0)</f>
        <v>0</v>
      </c>
      <c r="I68" s="27">
        <f>IF(I$52&gt;0,'Invoer Parameters'!$J$70/'Invoer Parameters'!$D$48,0)</f>
        <v>0</v>
      </c>
      <c r="J68" s="27">
        <f>IF(J$52&gt;0,'Invoer Parameters'!$J$70/'Invoer Parameters'!$D$48,0)</f>
        <v>0</v>
      </c>
      <c r="K68" s="27">
        <f>IF(K$52&gt;0,'Invoer Parameters'!$J$70/'Invoer Parameters'!$D$48,0)</f>
        <v>0</v>
      </c>
      <c r="L68" s="27">
        <f>IF(L$52&gt;0,'Invoer Parameters'!$J$70/'Invoer Parameters'!$D$48,0)</f>
        <v>0</v>
      </c>
      <c r="M68" s="27">
        <f>IF(M$52&gt;0,'Invoer Parameters'!$J$70/'Invoer Parameters'!$D$48,0)</f>
        <v>0</v>
      </c>
      <c r="N68" s="27">
        <f>IF(N$52&gt;0,'Invoer Parameters'!$J$70/'Invoer Parameters'!$D$48,0)</f>
        <v>0</v>
      </c>
      <c r="O68" s="27">
        <f>IF(O$52&gt;0,'Invoer Parameters'!$J$70/'Invoer Parameters'!$D$48,0)</f>
        <v>0</v>
      </c>
      <c r="P68" s="27">
        <f>IF(P$52&gt;0,'Invoer Parameters'!$J$70/'Invoer Parameters'!$D$48,0)</f>
        <v>0</v>
      </c>
      <c r="Q68" s="27">
        <f>IF(Q$52&gt;0,'Invoer Parameters'!$J$70/'Invoer Parameters'!$D$48,0)</f>
        <v>0</v>
      </c>
      <c r="R68" s="27">
        <f>IF(R$52&gt;0,'Invoer Parameters'!$J$70/'Invoer Parameters'!$D$48,0)</f>
        <v>0</v>
      </c>
      <c r="S68" s="27">
        <f>IF(S$52&gt;0,'Invoer Parameters'!$J$70/'Invoer Parameters'!$D$48,0)</f>
        <v>0</v>
      </c>
      <c r="T68" s="27">
        <f>IF(T$52&gt;0,'Invoer Parameters'!$J$70/'Invoer Parameters'!$D$48,0)</f>
        <v>0</v>
      </c>
      <c r="U68" s="27">
        <f>IF(U$52&gt;0,'Invoer Parameters'!$J$70/'Invoer Parameters'!$D$48,0)</f>
        <v>0</v>
      </c>
      <c r="V68" s="27">
        <f>IF(V$52&gt;0,'Invoer Parameters'!$J$70/'Invoer Parameters'!$D$48,0)</f>
        <v>0</v>
      </c>
      <c r="W68" s="27">
        <f>IF(W$52&gt;0,'Invoer Parameters'!$J$70/'Invoer Parameters'!$D$48,0)</f>
        <v>0</v>
      </c>
      <c r="X68" s="27">
        <f>IF(X$52&gt;0,'Invoer Parameters'!$J$70/'Invoer Parameters'!$D$48,0)</f>
        <v>0</v>
      </c>
      <c r="Y68" s="27">
        <f>IF(Y$52&gt;0,'Invoer Parameters'!$J$70/'Invoer Parameters'!$D$48,0)</f>
        <v>0</v>
      </c>
      <c r="Z68" s="27">
        <f>IF(Z$52&gt;0,'Invoer Parameters'!$J$70/'Invoer Parameters'!$D$48,0)</f>
        <v>0</v>
      </c>
      <c r="AA68" s="27">
        <f>IF(AA$52&gt;0,'Invoer Parameters'!$J$70/'Invoer Parameters'!$D$48,0)</f>
        <v>0</v>
      </c>
      <c r="AB68" s="27">
        <f>IF(AB$52&gt;0,'Invoer Parameters'!$J$70/'Invoer Parameters'!$D$48,0)</f>
        <v>0</v>
      </c>
      <c r="AC68" s="27">
        <f>IF(AC$52&gt;0,'Invoer Parameters'!$J$70/'Invoer Parameters'!$D$48,0)</f>
        <v>0</v>
      </c>
      <c r="AD68" s="27">
        <f>IF(AD$52&gt;0,'Invoer Parameters'!$J$70/'Invoer Parameters'!$D$48,0)</f>
        <v>0</v>
      </c>
      <c r="AE68" s="27">
        <f>IF(AE$52&gt;0,'Invoer Parameters'!$J$70/'Invoer Parameters'!$D$48,0)</f>
        <v>0</v>
      </c>
      <c r="AF68" s="27">
        <f>IF(AF$52&gt;0,'Invoer Parameters'!$J$70/'Invoer Parameters'!$D$48,0)</f>
        <v>0</v>
      </c>
      <c r="AG68" s="27">
        <f>IF(AG$52&gt;0,'Invoer Parameters'!$J$70/'Invoer Parameters'!$D$48,0)</f>
        <v>0</v>
      </c>
      <c r="AH68" s="27">
        <f>IF(AH$52&gt;0,'Invoer Parameters'!$J$70/'Invoer Parameters'!$D$48,0)</f>
        <v>0</v>
      </c>
      <c r="AI68" s="27">
        <f>IF(AI$52&gt;0,'Invoer Parameters'!$J$70/'Invoer Parameters'!$D$48,0)</f>
        <v>0</v>
      </c>
      <c r="AJ68" s="27">
        <f>IF(AJ$52&gt;0,'Invoer Parameters'!$J$70/'Invoer Parameters'!$D$48,0)</f>
        <v>0</v>
      </c>
      <c r="AK68" s="27">
        <f>IF(AK$52&gt;0,'Invoer Parameters'!$J$70/'Invoer Parameters'!$D$48,0)</f>
        <v>0</v>
      </c>
      <c r="AL68" s="27">
        <f>IF(AL$52&gt;0,'Invoer Parameters'!$J$70/'Invoer Parameters'!$D$48,0)</f>
        <v>0</v>
      </c>
      <c r="AM68" s="27">
        <f>IF(AM$52&gt;0,'Invoer Parameters'!$J$70/'Invoer Parameters'!$D$48,0)</f>
        <v>0</v>
      </c>
      <c r="AN68" s="27">
        <f>IF(AN$52&gt;0,'Invoer Parameters'!$J$70/'Invoer Parameters'!$D$48,0)</f>
        <v>0</v>
      </c>
      <c r="AO68" s="27">
        <f>IF(AO$52&gt;0,'Invoer Parameters'!$J$70/'Invoer Parameters'!$D$48,0)</f>
        <v>0</v>
      </c>
      <c r="AP68" s="27">
        <f>IF(AP$52&gt;0,'Invoer Parameters'!$J$70/'Invoer Parameters'!$D$48,0)</f>
        <v>0</v>
      </c>
      <c r="AQ68" s="27">
        <f>IF(AQ$52&gt;0,'Invoer Parameters'!$J$70/'Invoer Parameters'!$D$48,0)</f>
        <v>0</v>
      </c>
      <c r="AR68" s="27">
        <f>IF(AR$52&gt;0,'Invoer Parameters'!$J$70/'Invoer Parameters'!$D$48,0)</f>
        <v>0</v>
      </c>
      <c r="AS68" s="27">
        <f>IF(AS$52&gt;0,'Invoer Parameters'!$J$70/'Invoer Parameters'!$D$48,0)</f>
        <v>0</v>
      </c>
    </row>
    <row r="69" spans="2:45" ht="12.75" hidden="1" customHeight="1">
      <c r="B69" s="26" t="s">
        <v>266</v>
      </c>
      <c r="C69" s="26" t="s">
        <v>288</v>
      </c>
      <c r="D69" s="26" t="s">
        <v>77</v>
      </c>
      <c r="E69" s="27" t="s">
        <v>66</v>
      </c>
      <c r="F69" s="28">
        <f>'Invoer Parameters'!J66</f>
        <v>0</v>
      </c>
      <c r="G69" s="29" t="e">
        <f>F69-G64</f>
        <v>#DIV/0!</v>
      </c>
      <c r="H69" s="27" t="e">
        <f t="shared" ref="H69:K69" si="176">G69-H64</f>
        <v>#DIV/0!</v>
      </c>
      <c r="I69" s="29" t="e">
        <f t="shared" si="176"/>
        <v>#DIV/0!</v>
      </c>
      <c r="J69" s="29" t="e">
        <f t="shared" si="176"/>
        <v>#DIV/0!</v>
      </c>
      <c r="K69" s="29" t="e">
        <f t="shared" si="176"/>
        <v>#DIV/0!</v>
      </c>
      <c r="L69" s="29" t="e">
        <f t="shared" ref="L69:AF69" si="177">K69-L64</f>
        <v>#DIV/0!</v>
      </c>
      <c r="M69" s="29" t="e">
        <f t="shared" si="177"/>
        <v>#DIV/0!</v>
      </c>
      <c r="N69" s="29" t="e">
        <f t="shared" si="177"/>
        <v>#DIV/0!</v>
      </c>
      <c r="O69" s="29" t="e">
        <f t="shared" si="177"/>
        <v>#DIV/0!</v>
      </c>
      <c r="P69" s="29" t="e">
        <f t="shared" si="177"/>
        <v>#DIV/0!</v>
      </c>
      <c r="Q69" s="29" t="e">
        <f t="shared" si="177"/>
        <v>#DIV/0!</v>
      </c>
      <c r="R69" s="29" t="e">
        <f t="shared" si="177"/>
        <v>#DIV/0!</v>
      </c>
      <c r="S69" s="29" t="e">
        <f t="shared" si="177"/>
        <v>#DIV/0!</v>
      </c>
      <c r="T69" s="29" t="e">
        <f t="shared" si="177"/>
        <v>#DIV/0!</v>
      </c>
      <c r="U69" s="29" t="e">
        <f t="shared" si="177"/>
        <v>#DIV/0!</v>
      </c>
      <c r="V69" s="29" t="e">
        <f t="shared" si="177"/>
        <v>#DIV/0!</v>
      </c>
      <c r="W69" s="29" t="e">
        <f t="shared" si="177"/>
        <v>#DIV/0!</v>
      </c>
      <c r="X69" s="29" t="e">
        <f t="shared" si="177"/>
        <v>#DIV/0!</v>
      </c>
      <c r="Y69" s="29" t="e">
        <f t="shared" si="177"/>
        <v>#DIV/0!</v>
      </c>
      <c r="Z69" s="29" t="e">
        <f t="shared" si="177"/>
        <v>#DIV/0!</v>
      </c>
      <c r="AA69" s="29" t="e">
        <f t="shared" si="177"/>
        <v>#DIV/0!</v>
      </c>
      <c r="AB69" s="29" t="e">
        <f t="shared" si="177"/>
        <v>#DIV/0!</v>
      </c>
      <c r="AC69" s="29" t="e">
        <f t="shared" si="177"/>
        <v>#DIV/0!</v>
      </c>
      <c r="AD69" s="29" t="e">
        <f t="shared" si="177"/>
        <v>#DIV/0!</v>
      </c>
      <c r="AE69" s="29" t="e">
        <f t="shared" si="177"/>
        <v>#DIV/0!</v>
      </c>
      <c r="AF69" s="29" t="e">
        <f t="shared" si="177"/>
        <v>#DIV/0!</v>
      </c>
      <c r="AG69" s="29" t="e">
        <f t="shared" ref="AG69:AG73" si="178">AF69-AG64</f>
        <v>#DIV/0!</v>
      </c>
      <c r="AH69" s="29" t="e">
        <f t="shared" ref="AH69:AH73" si="179">AG69-AH64</f>
        <v>#DIV/0!</v>
      </c>
      <c r="AI69" s="29" t="e">
        <f t="shared" ref="AI69:AI73" si="180">AH69-AI64</f>
        <v>#DIV/0!</v>
      </c>
      <c r="AJ69" s="29" t="e">
        <f t="shared" ref="AJ69:AJ73" si="181">AI69-AJ64</f>
        <v>#DIV/0!</v>
      </c>
      <c r="AK69" s="29" t="e">
        <f t="shared" ref="AK69:AK73" si="182">AJ69-AK64</f>
        <v>#DIV/0!</v>
      </c>
      <c r="AL69" s="29" t="e">
        <f t="shared" ref="AL69:AL73" si="183">AK69-AL64</f>
        <v>#DIV/0!</v>
      </c>
      <c r="AM69" s="29" t="e">
        <f t="shared" ref="AM69:AM72" si="184">AL69-AM64</f>
        <v>#DIV/0!</v>
      </c>
      <c r="AN69" s="29" t="e">
        <f t="shared" ref="AN69:AN72" si="185">AM69-AN64</f>
        <v>#DIV/0!</v>
      </c>
      <c r="AO69" s="29" t="e">
        <f t="shared" ref="AO69:AO73" si="186">AN69-AO64</f>
        <v>#DIV/0!</v>
      </c>
      <c r="AP69" s="29" t="e">
        <f t="shared" ref="AP69:AP73" si="187">AO69-AP64</f>
        <v>#DIV/0!</v>
      </c>
      <c r="AQ69" s="29" t="e">
        <f t="shared" ref="AQ69:AQ73" si="188">AP69-AQ64</f>
        <v>#DIV/0!</v>
      </c>
      <c r="AR69" s="29" t="e">
        <f t="shared" ref="AR69:AS73" si="189">AQ69-AR64</f>
        <v>#DIV/0!</v>
      </c>
      <c r="AS69" s="29" t="e">
        <f t="shared" si="189"/>
        <v>#DIV/0!</v>
      </c>
    </row>
    <row r="70" spans="2:45" ht="12.75" hidden="1" customHeight="1">
      <c r="B70" s="26" t="s">
        <v>266</v>
      </c>
      <c r="C70" s="26" t="s">
        <v>289</v>
      </c>
      <c r="D70" s="26" t="s">
        <v>77</v>
      </c>
      <c r="E70" s="27" t="s">
        <v>66</v>
      </c>
      <c r="F70" s="30">
        <f>'Invoer Parameters'!J67</f>
        <v>0</v>
      </c>
      <c r="G70" s="29" t="e">
        <f>F70-G65</f>
        <v>#DIV/0!</v>
      </c>
      <c r="H70" s="29" t="e">
        <f t="shared" ref="H70:K71" si="190">G70-H65</f>
        <v>#DIV/0!</v>
      </c>
      <c r="I70" s="29" t="e">
        <f t="shared" si="190"/>
        <v>#DIV/0!</v>
      </c>
      <c r="J70" s="29" t="e">
        <f t="shared" si="190"/>
        <v>#DIV/0!</v>
      </c>
      <c r="K70" s="29" t="e">
        <f t="shared" si="190"/>
        <v>#DIV/0!</v>
      </c>
      <c r="L70" s="29" t="e">
        <f t="shared" ref="L70:AF70" si="191">K70-L65</f>
        <v>#DIV/0!</v>
      </c>
      <c r="M70" s="29" t="e">
        <f t="shared" si="191"/>
        <v>#DIV/0!</v>
      </c>
      <c r="N70" s="29" t="e">
        <f t="shared" si="191"/>
        <v>#DIV/0!</v>
      </c>
      <c r="O70" s="29" t="e">
        <f t="shared" si="191"/>
        <v>#DIV/0!</v>
      </c>
      <c r="P70" s="29" t="e">
        <f t="shared" si="191"/>
        <v>#DIV/0!</v>
      </c>
      <c r="Q70" s="29" t="e">
        <f t="shared" si="191"/>
        <v>#DIV/0!</v>
      </c>
      <c r="R70" s="29" t="e">
        <f t="shared" si="191"/>
        <v>#DIV/0!</v>
      </c>
      <c r="S70" s="29" t="e">
        <f t="shared" si="191"/>
        <v>#DIV/0!</v>
      </c>
      <c r="T70" s="29" t="e">
        <f t="shared" si="191"/>
        <v>#DIV/0!</v>
      </c>
      <c r="U70" s="29" t="e">
        <f t="shared" si="191"/>
        <v>#DIV/0!</v>
      </c>
      <c r="V70" s="29" t="e">
        <f t="shared" si="191"/>
        <v>#DIV/0!</v>
      </c>
      <c r="W70" s="29" t="e">
        <f t="shared" si="191"/>
        <v>#DIV/0!</v>
      </c>
      <c r="X70" s="29" t="e">
        <f t="shared" si="191"/>
        <v>#DIV/0!</v>
      </c>
      <c r="Y70" s="29" t="e">
        <f t="shared" si="191"/>
        <v>#DIV/0!</v>
      </c>
      <c r="Z70" s="29" t="e">
        <f t="shared" si="191"/>
        <v>#DIV/0!</v>
      </c>
      <c r="AA70" s="29" t="e">
        <f t="shared" si="191"/>
        <v>#DIV/0!</v>
      </c>
      <c r="AB70" s="29" t="e">
        <f t="shared" si="191"/>
        <v>#DIV/0!</v>
      </c>
      <c r="AC70" s="29" t="e">
        <f t="shared" si="191"/>
        <v>#DIV/0!</v>
      </c>
      <c r="AD70" s="29" t="e">
        <f t="shared" si="191"/>
        <v>#DIV/0!</v>
      </c>
      <c r="AE70" s="29" t="e">
        <f t="shared" si="191"/>
        <v>#DIV/0!</v>
      </c>
      <c r="AF70" s="29" t="e">
        <f t="shared" si="191"/>
        <v>#DIV/0!</v>
      </c>
      <c r="AG70" s="29" t="e">
        <f t="shared" si="178"/>
        <v>#DIV/0!</v>
      </c>
      <c r="AH70" s="29" t="e">
        <f t="shared" si="179"/>
        <v>#DIV/0!</v>
      </c>
      <c r="AI70" s="29" t="e">
        <f t="shared" si="180"/>
        <v>#DIV/0!</v>
      </c>
      <c r="AJ70" s="29" t="e">
        <f t="shared" si="181"/>
        <v>#DIV/0!</v>
      </c>
      <c r="AK70" s="29" t="e">
        <f t="shared" si="182"/>
        <v>#DIV/0!</v>
      </c>
      <c r="AL70" s="29" t="e">
        <f t="shared" si="183"/>
        <v>#DIV/0!</v>
      </c>
      <c r="AM70" s="29" t="e">
        <f t="shared" si="184"/>
        <v>#DIV/0!</v>
      </c>
      <c r="AN70" s="29" t="e">
        <f t="shared" si="185"/>
        <v>#DIV/0!</v>
      </c>
      <c r="AO70" s="29" t="e">
        <f t="shared" si="186"/>
        <v>#DIV/0!</v>
      </c>
      <c r="AP70" s="29" t="e">
        <f t="shared" si="187"/>
        <v>#DIV/0!</v>
      </c>
      <c r="AQ70" s="29" t="e">
        <f t="shared" si="188"/>
        <v>#DIV/0!</v>
      </c>
      <c r="AR70" s="29" t="e">
        <f t="shared" si="189"/>
        <v>#DIV/0!</v>
      </c>
      <c r="AS70" s="29" t="e">
        <f t="shared" si="189"/>
        <v>#DIV/0!</v>
      </c>
    </row>
    <row r="71" spans="2:45" ht="12.75" hidden="1" customHeight="1">
      <c r="B71" s="26" t="s">
        <v>266</v>
      </c>
      <c r="C71" s="26" t="s">
        <v>290</v>
      </c>
      <c r="D71" s="26" t="s">
        <v>77</v>
      </c>
      <c r="E71" s="27" t="s">
        <v>66</v>
      </c>
      <c r="F71" s="30">
        <f>'Invoer Parameters'!J68</f>
        <v>0</v>
      </c>
      <c r="G71" s="29" t="e">
        <f>F71-G66</f>
        <v>#DIV/0!</v>
      </c>
      <c r="H71" s="29" t="e">
        <f t="shared" si="190"/>
        <v>#DIV/0!</v>
      </c>
      <c r="I71" s="29" t="e">
        <f t="shared" si="190"/>
        <v>#DIV/0!</v>
      </c>
      <c r="J71" s="29" t="e">
        <f t="shared" si="190"/>
        <v>#DIV/0!</v>
      </c>
      <c r="K71" s="29" t="e">
        <f t="shared" si="190"/>
        <v>#DIV/0!</v>
      </c>
      <c r="L71" s="29" t="e">
        <f t="shared" ref="L71:AF72" si="192">K71-L66</f>
        <v>#DIV/0!</v>
      </c>
      <c r="M71" s="29" t="e">
        <f t="shared" si="192"/>
        <v>#DIV/0!</v>
      </c>
      <c r="N71" s="29" t="e">
        <f t="shared" si="192"/>
        <v>#DIV/0!</v>
      </c>
      <c r="O71" s="29" t="e">
        <f t="shared" si="192"/>
        <v>#DIV/0!</v>
      </c>
      <c r="P71" s="29" t="e">
        <f t="shared" si="192"/>
        <v>#DIV/0!</v>
      </c>
      <c r="Q71" s="29" t="e">
        <f t="shared" si="192"/>
        <v>#DIV/0!</v>
      </c>
      <c r="R71" s="29" t="e">
        <f t="shared" si="192"/>
        <v>#DIV/0!</v>
      </c>
      <c r="S71" s="29" t="e">
        <f t="shared" si="192"/>
        <v>#DIV/0!</v>
      </c>
      <c r="T71" s="29" t="e">
        <f t="shared" si="192"/>
        <v>#DIV/0!</v>
      </c>
      <c r="U71" s="29" t="e">
        <f t="shared" si="192"/>
        <v>#DIV/0!</v>
      </c>
      <c r="V71" s="29" t="e">
        <f t="shared" si="192"/>
        <v>#DIV/0!</v>
      </c>
      <c r="W71" s="29" t="e">
        <f t="shared" si="192"/>
        <v>#DIV/0!</v>
      </c>
      <c r="X71" s="29" t="e">
        <f t="shared" si="192"/>
        <v>#DIV/0!</v>
      </c>
      <c r="Y71" s="29" t="e">
        <f t="shared" si="192"/>
        <v>#DIV/0!</v>
      </c>
      <c r="Z71" s="29" t="e">
        <f t="shared" si="192"/>
        <v>#DIV/0!</v>
      </c>
      <c r="AA71" s="29" t="e">
        <f t="shared" si="192"/>
        <v>#DIV/0!</v>
      </c>
      <c r="AB71" s="29" t="e">
        <f t="shared" si="192"/>
        <v>#DIV/0!</v>
      </c>
      <c r="AC71" s="29" t="e">
        <f t="shared" si="192"/>
        <v>#DIV/0!</v>
      </c>
      <c r="AD71" s="29" t="e">
        <f t="shared" si="192"/>
        <v>#DIV/0!</v>
      </c>
      <c r="AE71" s="29" t="e">
        <f t="shared" si="192"/>
        <v>#DIV/0!</v>
      </c>
      <c r="AF71" s="29" t="e">
        <f t="shared" si="192"/>
        <v>#DIV/0!</v>
      </c>
      <c r="AG71" s="29" t="e">
        <f t="shared" si="178"/>
        <v>#DIV/0!</v>
      </c>
      <c r="AH71" s="29" t="e">
        <f t="shared" si="179"/>
        <v>#DIV/0!</v>
      </c>
      <c r="AI71" s="29" t="e">
        <f t="shared" si="180"/>
        <v>#DIV/0!</v>
      </c>
      <c r="AJ71" s="29" t="e">
        <f t="shared" si="181"/>
        <v>#DIV/0!</v>
      </c>
      <c r="AK71" s="29" t="e">
        <f t="shared" si="182"/>
        <v>#DIV/0!</v>
      </c>
      <c r="AL71" s="29" t="e">
        <f t="shared" si="183"/>
        <v>#DIV/0!</v>
      </c>
      <c r="AM71" s="29" t="e">
        <f t="shared" si="184"/>
        <v>#DIV/0!</v>
      </c>
      <c r="AN71" s="29" t="e">
        <f t="shared" si="185"/>
        <v>#DIV/0!</v>
      </c>
      <c r="AO71" s="29" t="e">
        <f t="shared" si="186"/>
        <v>#DIV/0!</v>
      </c>
      <c r="AP71" s="29" t="e">
        <f t="shared" si="187"/>
        <v>#DIV/0!</v>
      </c>
      <c r="AQ71" s="29" t="e">
        <f t="shared" si="188"/>
        <v>#DIV/0!</v>
      </c>
      <c r="AR71" s="29" t="e">
        <f t="shared" si="189"/>
        <v>#DIV/0!</v>
      </c>
      <c r="AS71" s="29" t="e">
        <f t="shared" si="189"/>
        <v>#DIV/0!</v>
      </c>
    </row>
    <row r="72" spans="2:45" ht="12.75" hidden="1" customHeight="1">
      <c r="B72" s="26" t="s">
        <v>266</v>
      </c>
      <c r="C72" s="26" t="s">
        <v>291</v>
      </c>
      <c r="D72" s="26" t="s">
        <v>77</v>
      </c>
      <c r="E72" s="27"/>
      <c r="F72" s="30">
        <f>'Invoer Parameters'!J69</f>
        <v>0</v>
      </c>
      <c r="G72" s="29" t="e">
        <f t="shared" ref="G72:V73" si="193">F72-G67</f>
        <v>#DIV/0!</v>
      </c>
      <c r="H72" s="29" t="e">
        <f t="shared" si="193"/>
        <v>#DIV/0!</v>
      </c>
      <c r="I72" s="29" t="e">
        <f t="shared" si="193"/>
        <v>#DIV/0!</v>
      </c>
      <c r="J72" s="29" t="e">
        <f t="shared" si="193"/>
        <v>#DIV/0!</v>
      </c>
      <c r="K72" s="29" t="e">
        <f t="shared" si="193"/>
        <v>#DIV/0!</v>
      </c>
      <c r="L72" s="29" t="e">
        <f t="shared" si="193"/>
        <v>#DIV/0!</v>
      </c>
      <c r="M72" s="29" t="e">
        <f t="shared" si="193"/>
        <v>#DIV/0!</v>
      </c>
      <c r="N72" s="29" t="e">
        <f t="shared" si="193"/>
        <v>#DIV/0!</v>
      </c>
      <c r="O72" s="29" t="e">
        <f t="shared" si="193"/>
        <v>#DIV/0!</v>
      </c>
      <c r="P72" s="29" t="e">
        <f t="shared" si="193"/>
        <v>#DIV/0!</v>
      </c>
      <c r="Q72" s="29" t="e">
        <f t="shared" si="193"/>
        <v>#DIV/0!</v>
      </c>
      <c r="R72" s="29" t="e">
        <f t="shared" si="193"/>
        <v>#DIV/0!</v>
      </c>
      <c r="S72" s="29" t="e">
        <f t="shared" si="193"/>
        <v>#DIV/0!</v>
      </c>
      <c r="T72" s="29" t="e">
        <f t="shared" si="193"/>
        <v>#DIV/0!</v>
      </c>
      <c r="U72" s="29" t="e">
        <f t="shared" si="193"/>
        <v>#DIV/0!</v>
      </c>
      <c r="V72" s="29" t="e">
        <f t="shared" si="193"/>
        <v>#DIV/0!</v>
      </c>
      <c r="W72" s="29" t="e">
        <f t="shared" si="192"/>
        <v>#DIV/0!</v>
      </c>
      <c r="X72" s="29" t="e">
        <f t="shared" si="192"/>
        <v>#DIV/0!</v>
      </c>
      <c r="Y72" s="29" t="e">
        <f t="shared" si="192"/>
        <v>#DIV/0!</v>
      </c>
      <c r="Z72" s="29" t="e">
        <f t="shared" si="192"/>
        <v>#DIV/0!</v>
      </c>
      <c r="AA72" s="29" t="e">
        <f t="shared" si="192"/>
        <v>#DIV/0!</v>
      </c>
      <c r="AB72" s="29" t="e">
        <f t="shared" si="192"/>
        <v>#DIV/0!</v>
      </c>
      <c r="AC72" s="29" t="e">
        <f t="shared" si="192"/>
        <v>#DIV/0!</v>
      </c>
      <c r="AD72" s="29" t="e">
        <f t="shared" si="192"/>
        <v>#DIV/0!</v>
      </c>
      <c r="AE72" s="29" t="e">
        <f t="shared" si="192"/>
        <v>#DIV/0!</v>
      </c>
      <c r="AF72" s="29" t="e">
        <f t="shared" si="192"/>
        <v>#DIV/0!</v>
      </c>
      <c r="AG72" s="29" t="e">
        <f t="shared" si="178"/>
        <v>#DIV/0!</v>
      </c>
      <c r="AH72" s="29" t="e">
        <f t="shared" si="179"/>
        <v>#DIV/0!</v>
      </c>
      <c r="AI72" s="29" t="e">
        <f t="shared" si="180"/>
        <v>#DIV/0!</v>
      </c>
      <c r="AJ72" s="29" t="e">
        <f t="shared" si="181"/>
        <v>#DIV/0!</v>
      </c>
      <c r="AK72" s="29" t="e">
        <f t="shared" si="182"/>
        <v>#DIV/0!</v>
      </c>
      <c r="AL72" s="29" t="e">
        <f t="shared" si="183"/>
        <v>#DIV/0!</v>
      </c>
      <c r="AM72" s="29" t="e">
        <f t="shared" si="184"/>
        <v>#DIV/0!</v>
      </c>
      <c r="AN72" s="29" t="e">
        <f t="shared" si="185"/>
        <v>#DIV/0!</v>
      </c>
      <c r="AO72" s="29" t="e">
        <f t="shared" si="186"/>
        <v>#DIV/0!</v>
      </c>
      <c r="AP72" s="29" t="e">
        <f t="shared" si="187"/>
        <v>#DIV/0!</v>
      </c>
      <c r="AQ72" s="29" t="e">
        <f t="shared" si="188"/>
        <v>#DIV/0!</v>
      </c>
      <c r="AR72" s="29" t="e">
        <f t="shared" si="189"/>
        <v>#DIV/0!</v>
      </c>
      <c r="AS72" s="29" t="e">
        <f t="shared" si="189"/>
        <v>#DIV/0!</v>
      </c>
    </row>
    <row r="73" spans="2:45" ht="12.75" hidden="1" customHeight="1">
      <c r="B73" s="26" t="s">
        <v>266</v>
      </c>
      <c r="C73" s="26" t="s">
        <v>292</v>
      </c>
      <c r="D73" s="26" t="s">
        <v>77</v>
      </c>
      <c r="E73" s="27"/>
      <c r="F73" s="30">
        <f>'Invoer Parameters'!J70</f>
        <v>0</v>
      </c>
      <c r="G73" s="29" t="e">
        <f t="shared" si="193"/>
        <v>#DIV/0!</v>
      </c>
      <c r="H73" s="29" t="e">
        <f t="shared" ref="H73:AF73" si="194">G73-H68</f>
        <v>#DIV/0!</v>
      </c>
      <c r="I73" s="29" t="e">
        <f t="shared" si="194"/>
        <v>#DIV/0!</v>
      </c>
      <c r="J73" s="29" t="e">
        <f t="shared" si="194"/>
        <v>#DIV/0!</v>
      </c>
      <c r="K73" s="29" t="e">
        <f t="shared" si="194"/>
        <v>#DIV/0!</v>
      </c>
      <c r="L73" s="29" t="e">
        <f t="shared" si="194"/>
        <v>#DIV/0!</v>
      </c>
      <c r="M73" s="29" t="e">
        <f t="shared" si="194"/>
        <v>#DIV/0!</v>
      </c>
      <c r="N73" s="29" t="e">
        <f t="shared" si="194"/>
        <v>#DIV/0!</v>
      </c>
      <c r="O73" s="29" t="e">
        <f t="shared" si="194"/>
        <v>#DIV/0!</v>
      </c>
      <c r="P73" s="29" t="e">
        <f t="shared" si="194"/>
        <v>#DIV/0!</v>
      </c>
      <c r="Q73" s="29" t="e">
        <f t="shared" si="194"/>
        <v>#DIV/0!</v>
      </c>
      <c r="R73" s="29" t="e">
        <f t="shared" si="194"/>
        <v>#DIV/0!</v>
      </c>
      <c r="S73" s="29" t="e">
        <f t="shared" si="194"/>
        <v>#DIV/0!</v>
      </c>
      <c r="T73" s="29" t="e">
        <f t="shared" si="194"/>
        <v>#DIV/0!</v>
      </c>
      <c r="U73" s="29" t="e">
        <f t="shared" si="194"/>
        <v>#DIV/0!</v>
      </c>
      <c r="V73" s="29" t="e">
        <f t="shared" si="194"/>
        <v>#DIV/0!</v>
      </c>
      <c r="W73" s="29" t="e">
        <f t="shared" si="194"/>
        <v>#DIV/0!</v>
      </c>
      <c r="X73" s="29" t="e">
        <f t="shared" si="194"/>
        <v>#DIV/0!</v>
      </c>
      <c r="Y73" s="29" t="e">
        <f t="shared" si="194"/>
        <v>#DIV/0!</v>
      </c>
      <c r="Z73" s="29" t="e">
        <f t="shared" si="194"/>
        <v>#DIV/0!</v>
      </c>
      <c r="AA73" s="29" t="e">
        <f t="shared" si="194"/>
        <v>#DIV/0!</v>
      </c>
      <c r="AB73" s="29" t="e">
        <f t="shared" si="194"/>
        <v>#DIV/0!</v>
      </c>
      <c r="AC73" s="29" t="e">
        <f t="shared" si="194"/>
        <v>#DIV/0!</v>
      </c>
      <c r="AD73" s="29" t="e">
        <f t="shared" si="194"/>
        <v>#DIV/0!</v>
      </c>
      <c r="AE73" s="29" t="e">
        <f t="shared" si="194"/>
        <v>#DIV/0!</v>
      </c>
      <c r="AF73" s="29" t="e">
        <f t="shared" si="194"/>
        <v>#DIV/0!</v>
      </c>
      <c r="AG73" s="29" t="e">
        <f t="shared" si="178"/>
        <v>#DIV/0!</v>
      </c>
      <c r="AH73" s="29" t="e">
        <f t="shared" si="179"/>
        <v>#DIV/0!</v>
      </c>
      <c r="AI73" s="29" t="e">
        <f t="shared" si="180"/>
        <v>#DIV/0!</v>
      </c>
      <c r="AJ73" s="29" t="e">
        <f t="shared" si="181"/>
        <v>#DIV/0!</v>
      </c>
      <c r="AK73" s="29" t="e">
        <f t="shared" si="182"/>
        <v>#DIV/0!</v>
      </c>
      <c r="AL73" s="29" t="e">
        <f t="shared" si="183"/>
        <v>#DIV/0!</v>
      </c>
      <c r="AM73" s="29" t="e">
        <f>AL73-AM68</f>
        <v>#DIV/0!</v>
      </c>
      <c r="AN73" s="29" t="e">
        <f>AM73-AN68</f>
        <v>#DIV/0!</v>
      </c>
      <c r="AO73" s="29" t="e">
        <f t="shared" si="186"/>
        <v>#DIV/0!</v>
      </c>
      <c r="AP73" s="29" t="e">
        <f t="shared" si="187"/>
        <v>#DIV/0!</v>
      </c>
      <c r="AQ73" s="29" t="e">
        <f t="shared" si="188"/>
        <v>#DIV/0!</v>
      </c>
      <c r="AR73" s="29" t="e">
        <f t="shared" si="189"/>
        <v>#DIV/0!</v>
      </c>
      <c r="AS73" s="29" t="e">
        <f>AR73-AS68</f>
        <v>#DIV/0!</v>
      </c>
    </row>
    <row r="74" spans="2:45" ht="12.75" hidden="1" customHeight="1">
      <c r="B74" s="26" t="s">
        <v>266</v>
      </c>
      <c r="C74" s="26" t="s">
        <v>293</v>
      </c>
      <c r="D74" s="26" t="s">
        <v>77</v>
      </c>
      <c r="E74" s="27">
        <f>SUM(F74:AS74)</f>
        <v>0</v>
      </c>
      <c r="F74" s="27">
        <v>0</v>
      </c>
      <c r="G74" s="27">
        <f>IF(G$44&gt;0,'Invoer Parameters'!$D$49*F69,0)</f>
        <v>0</v>
      </c>
      <c r="H74" s="27">
        <f>IF(H$44&gt;0,'Invoer Parameters'!$D$49*G69,0)</f>
        <v>0</v>
      </c>
      <c r="I74" s="27">
        <f>IF(I$44&gt;0,'Invoer Parameters'!$D$49*H69,0)</f>
        <v>0</v>
      </c>
      <c r="J74" s="27">
        <f>IF(J$44&gt;0,'Invoer Parameters'!$D$49*I69,0)</f>
        <v>0</v>
      </c>
      <c r="K74" s="27">
        <f>IF(K$44&gt;0,'Invoer Parameters'!$D$49*J69,0)</f>
        <v>0</v>
      </c>
      <c r="L74" s="27">
        <f>IF(L$44&gt;0,'Invoer Parameters'!$D$49*K69,0)</f>
        <v>0</v>
      </c>
      <c r="M74" s="27">
        <f>IF(M$44&gt;0,'Invoer Parameters'!$D$49*L69,0)</f>
        <v>0</v>
      </c>
      <c r="N74" s="27">
        <f>IF(N$44&gt;0,'Invoer Parameters'!$D$49*M69,0)</f>
        <v>0</v>
      </c>
      <c r="O74" s="27">
        <f>IF(O$44&gt;0,'Invoer Parameters'!$D$49*N69,0)</f>
        <v>0</v>
      </c>
      <c r="P74" s="27">
        <f>IF(P$44&gt;0,'Invoer Parameters'!$D$49*O69,0)</f>
        <v>0</v>
      </c>
      <c r="Q74" s="27">
        <f>IF(Q$44&gt;0,'Invoer Parameters'!$D$49*P69,0)</f>
        <v>0</v>
      </c>
      <c r="R74" s="27">
        <f>IF(R$44&gt;0,'Invoer Parameters'!$D$49*Q69,0)</f>
        <v>0</v>
      </c>
      <c r="S74" s="27">
        <f>IF(S$44&gt;0,'Invoer Parameters'!$D$49*R69,0)</f>
        <v>0</v>
      </c>
      <c r="T74" s="27">
        <f>IF(T$44&gt;0,'Invoer Parameters'!$D$49*S69,0)</f>
        <v>0</v>
      </c>
      <c r="U74" s="27">
        <f>IF(U$44&gt;0,'Invoer Parameters'!$D$49*T69,0)</f>
        <v>0</v>
      </c>
      <c r="V74" s="27">
        <f>IF(V$44&gt;0,'Invoer Parameters'!$D$49*U69,0)</f>
        <v>0</v>
      </c>
      <c r="W74" s="27">
        <f>IF(W$44&gt;0,'Invoer Parameters'!$D$49*V69,0)</f>
        <v>0</v>
      </c>
      <c r="X74" s="27">
        <f>IF(X$44&gt;0,'Invoer Parameters'!$D$49*W69,0)</f>
        <v>0</v>
      </c>
      <c r="Y74" s="27">
        <f>IF(Y$44&gt;0,'Invoer Parameters'!$D$49*X69,0)</f>
        <v>0</v>
      </c>
      <c r="Z74" s="27">
        <f>IF(Z$44&gt;0,'Invoer Parameters'!$D$49*Y69,0)</f>
        <v>0</v>
      </c>
      <c r="AA74" s="27">
        <f>IF(AA$44&gt;0,'Invoer Parameters'!$D$49*Z69,0)</f>
        <v>0</v>
      </c>
      <c r="AB74" s="27">
        <f>IF(AB$44&gt;0,'Invoer Parameters'!$D$49*AA69,0)</f>
        <v>0</v>
      </c>
      <c r="AC74" s="27">
        <f>IF(AC$44&gt;0,'Invoer Parameters'!$D$49*AB69,0)</f>
        <v>0</v>
      </c>
      <c r="AD74" s="27">
        <f>IF(AD$44&gt;0,'Invoer Parameters'!$D$49*AC69,0)</f>
        <v>0</v>
      </c>
      <c r="AE74" s="27">
        <f>IF(AE$44&gt;0,'Invoer Parameters'!$D$49*AD69,0)</f>
        <v>0</v>
      </c>
      <c r="AF74" s="27">
        <f>IF(AF$44&gt;0,'Invoer Parameters'!$D$49*AE69,0)</f>
        <v>0</v>
      </c>
      <c r="AG74" s="27">
        <f>IF(AG$44&gt;0,'Invoer Parameters'!$D$49*AF69,0)</f>
        <v>0</v>
      </c>
      <c r="AH74" s="27">
        <f>IF(AH$44&gt;0,'Invoer Parameters'!$D$49*AG69,0)</f>
        <v>0</v>
      </c>
      <c r="AI74" s="27">
        <f>IF(AI$44&gt;0,'Invoer Parameters'!$D$49*AH69,0)</f>
        <v>0</v>
      </c>
      <c r="AJ74" s="27">
        <f>IF(AJ$44&gt;0,'Invoer Parameters'!$D$49*AI69,0)</f>
        <v>0</v>
      </c>
      <c r="AK74" s="27">
        <f>IF(AK$44&gt;0,'Invoer Parameters'!$D$49*AJ69,0)</f>
        <v>0</v>
      </c>
      <c r="AL74" s="27">
        <f>IF(AL$44&gt;0,'Invoer Parameters'!$D$49*AK69,0)</f>
        <v>0</v>
      </c>
      <c r="AM74" s="27">
        <f>IF(AM$44&gt;0,'Invoer Parameters'!$D$49*AL69,0)</f>
        <v>0</v>
      </c>
      <c r="AN74" s="27">
        <f>IF(AN$44&gt;0,'Invoer Parameters'!$D$49*AM69,0)</f>
        <v>0</v>
      </c>
      <c r="AO74" s="27">
        <f>IF(AO$44&gt;0,'Invoer Parameters'!$D$49*AN69,0)</f>
        <v>0</v>
      </c>
      <c r="AP74" s="27">
        <f>IF(AP$44&gt;0,'Invoer Parameters'!$D$49*AO69,0)</f>
        <v>0</v>
      </c>
      <c r="AQ74" s="27">
        <f>IF(AQ$44&gt;0,'Invoer Parameters'!$D$49*AP69,0)</f>
        <v>0</v>
      </c>
      <c r="AR74" s="27">
        <f>IF(AR$44&gt;0,'Invoer Parameters'!$D$49*AQ69,0)</f>
        <v>0</v>
      </c>
      <c r="AS74" s="27">
        <f>IF(AS$44&gt;0,'Invoer Parameters'!$D$49*AR69,0)</f>
        <v>0</v>
      </c>
    </row>
    <row r="75" spans="2:45" ht="12.75" hidden="1" customHeight="1">
      <c r="B75" s="26" t="s">
        <v>266</v>
      </c>
      <c r="C75" s="26" t="s">
        <v>294</v>
      </c>
      <c r="D75" s="26" t="s">
        <v>77</v>
      </c>
      <c r="E75" s="27">
        <f>SUM(F75:AS75)</f>
        <v>0</v>
      </c>
      <c r="F75" s="27">
        <v>0</v>
      </c>
      <c r="G75" s="27">
        <f>IF(G$46&gt;0,'Invoer Parameters'!$D$49*F70,0)</f>
        <v>0</v>
      </c>
      <c r="H75" s="27">
        <f>IF(H$46&gt;0,'Invoer Parameters'!$D$49*G70,0)</f>
        <v>0</v>
      </c>
      <c r="I75" s="27">
        <f>IF(I$46&gt;0,'Invoer Parameters'!$D$49*H70,0)</f>
        <v>0</v>
      </c>
      <c r="J75" s="27">
        <f>IF(J$46&gt;0,'Invoer Parameters'!$D$49*I70,0)</f>
        <v>0</v>
      </c>
      <c r="K75" s="27">
        <f>IF(K$46&gt;0,'Invoer Parameters'!$D$49*J70,0)</f>
        <v>0</v>
      </c>
      <c r="L75" s="27">
        <f>IF(L$46&gt;0,'Invoer Parameters'!$D$49*K70,0)</f>
        <v>0</v>
      </c>
      <c r="M75" s="27">
        <f>IF(M$46&gt;0,'Invoer Parameters'!$D$49*L70,0)</f>
        <v>0</v>
      </c>
      <c r="N75" s="27">
        <f>IF(N$46&gt;0,'Invoer Parameters'!$D$49*M70,0)</f>
        <v>0</v>
      </c>
      <c r="O75" s="27">
        <f>IF(O$46&gt;0,'Invoer Parameters'!$D$49*N70,0)</f>
        <v>0</v>
      </c>
      <c r="P75" s="27">
        <f>IF(P$46&gt;0,'Invoer Parameters'!$D$49*O70,0)</f>
        <v>0</v>
      </c>
      <c r="Q75" s="27">
        <f>IF(Q$46&gt;0,'Invoer Parameters'!$D$49*P70,0)</f>
        <v>0</v>
      </c>
      <c r="R75" s="27">
        <f>IF(R$46&gt;0,'Invoer Parameters'!$D$49*Q70,0)</f>
        <v>0</v>
      </c>
      <c r="S75" s="27">
        <f>IF(S$46&gt;0,'Invoer Parameters'!$D$49*R70,0)</f>
        <v>0</v>
      </c>
      <c r="T75" s="27">
        <f>IF(T$46&gt;0,'Invoer Parameters'!$D$49*S70,0)</f>
        <v>0</v>
      </c>
      <c r="U75" s="27">
        <f>IF(U$46&gt;0,'Invoer Parameters'!$D$49*T70,0)</f>
        <v>0</v>
      </c>
      <c r="V75" s="27">
        <f>IF(V$46&gt;0,'Invoer Parameters'!$D$49*U70,0)</f>
        <v>0</v>
      </c>
      <c r="W75" s="27">
        <f>IF(W$46&gt;0,'Invoer Parameters'!$D$49*V70,0)</f>
        <v>0</v>
      </c>
      <c r="X75" s="27">
        <f>IF(X$46&gt;0,'Invoer Parameters'!$D$49*W70,0)</f>
        <v>0</v>
      </c>
      <c r="Y75" s="27">
        <f>IF(Y$46&gt;0,'Invoer Parameters'!$D$49*X70,0)</f>
        <v>0</v>
      </c>
      <c r="Z75" s="27">
        <f>IF(Z$46&gt;0,'Invoer Parameters'!$D$49*Y70,0)</f>
        <v>0</v>
      </c>
      <c r="AA75" s="27">
        <f>IF(AA$46&gt;0,'Invoer Parameters'!$D$49*Z70,0)</f>
        <v>0</v>
      </c>
      <c r="AB75" s="27">
        <f>IF(AB$46&gt;0,'Invoer Parameters'!$D$49*AA70,0)</f>
        <v>0</v>
      </c>
      <c r="AC75" s="27">
        <f>IF(AC$46&gt;0,'Invoer Parameters'!$D$49*AB70,0)</f>
        <v>0</v>
      </c>
      <c r="AD75" s="27">
        <f>IF(AD$46&gt;0,'Invoer Parameters'!$D$49*AC70,0)</f>
        <v>0</v>
      </c>
      <c r="AE75" s="27">
        <f>IF(AE$46&gt;0,'Invoer Parameters'!$D$49*AD70,0)</f>
        <v>0</v>
      </c>
      <c r="AF75" s="27">
        <f>IF(AF$46&gt;0,'Invoer Parameters'!$D$49*AE70,0)</f>
        <v>0</v>
      </c>
      <c r="AG75" s="27">
        <f>IF(AG$46&gt;0,'Invoer Parameters'!$D$49*AF70,0)</f>
        <v>0</v>
      </c>
      <c r="AH75" s="27">
        <f>IF(AH$46&gt;0,'Invoer Parameters'!$D$49*AG70,0)</f>
        <v>0</v>
      </c>
      <c r="AI75" s="27">
        <f>IF(AI$46&gt;0,'Invoer Parameters'!$D$49*AH70,0)</f>
        <v>0</v>
      </c>
      <c r="AJ75" s="27">
        <f>IF(AJ$46&gt;0,'Invoer Parameters'!$D$49*AI70,0)</f>
        <v>0</v>
      </c>
      <c r="AK75" s="27">
        <f>IF(AK$46&gt;0,'Invoer Parameters'!$D$49*AJ70,0)</f>
        <v>0</v>
      </c>
      <c r="AL75" s="27">
        <f>IF(AL$46&gt;0,'Invoer Parameters'!$D$49*AK70,0)</f>
        <v>0</v>
      </c>
      <c r="AM75" s="27">
        <f>IF(AM$46&gt;0,'Invoer Parameters'!$D$49*AL70,0)</f>
        <v>0</v>
      </c>
      <c r="AN75" s="27">
        <f>IF(AN$46&gt;0,'Invoer Parameters'!$D$49*AM70,0)</f>
        <v>0</v>
      </c>
      <c r="AO75" s="27">
        <f>IF(AO$46&gt;0,'Invoer Parameters'!$D$49*AN70,0)</f>
        <v>0</v>
      </c>
      <c r="AP75" s="27">
        <f>IF(AP$46&gt;0,'Invoer Parameters'!$D$49*AO70,0)</f>
        <v>0</v>
      </c>
      <c r="AQ75" s="27">
        <f>IF(AQ$46&gt;0,'Invoer Parameters'!$D$49*AP70,0)</f>
        <v>0</v>
      </c>
      <c r="AR75" s="27">
        <f>IF(AR$46&gt;0,'Invoer Parameters'!$D$49*AQ70,0)</f>
        <v>0</v>
      </c>
      <c r="AS75" s="27">
        <f>IF(AS$46&gt;0,'Invoer Parameters'!$D$49*AR70,0)</f>
        <v>0</v>
      </c>
    </row>
    <row r="76" spans="2:45" ht="12.75" hidden="1" customHeight="1">
      <c r="B76" s="26" t="s">
        <v>266</v>
      </c>
      <c r="C76" s="26" t="s">
        <v>295</v>
      </c>
      <c r="D76" s="26" t="s">
        <v>77</v>
      </c>
      <c r="E76" s="27">
        <f>SUM(F76:AS76)</f>
        <v>0</v>
      </c>
      <c r="F76" s="27">
        <v>0</v>
      </c>
      <c r="G76" s="27">
        <f>IF(G$48&gt;0,'Invoer Parameters'!$D$49*F71,0)</f>
        <v>0</v>
      </c>
      <c r="H76" s="27">
        <f>IF(H$48&gt;0,'Invoer Parameters'!$D$49*G71,0)</f>
        <v>0</v>
      </c>
      <c r="I76" s="27">
        <f>IF(I$48&gt;0,'Invoer Parameters'!$D$49*H71,0)</f>
        <v>0</v>
      </c>
      <c r="J76" s="27">
        <f>IF(J$48&gt;0,'Invoer Parameters'!$D$49*I71,0)</f>
        <v>0</v>
      </c>
      <c r="K76" s="27">
        <f>IF(K$48&gt;0,'Invoer Parameters'!$D$49*J71,0)</f>
        <v>0</v>
      </c>
      <c r="L76" s="27">
        <f>IF(L$48&gt;0,'Invoer Parameters'!$D$49*K71,0)</f>
        <v>0</v>
      </c>
      <c r="M76" s="27">
        <f>IF(M$48&gt;0,'Invoer Parameters'!$D$49*L71,0)</f>
        <v>0</v>
      </c>
      <c r="N76" s="27">
        <f>IF(N$48&gt;0,'Invoer Parameters'!$D$49*M71,0)</f>
        <v>0</v>
      </c>
      <c r="O76" s="27">
        <f>IF(O$48&gt;0,'Invoer Parameters'!$D$49*N71,0)</f>
        <v>0</v>
      </c>
      <c r="P76" s="27">
        <f>IF(P$48&gt;0,'Invoer Parameters'!$D$49*O71,0)</f>
        <v>0</v>
      </c>
      <c r="Q76" s="27">
        <f>IF(Q$48&gt;0,'Invoer Parameters'!$D$49*P71,0)</f>
        <v>0</v>
      </c>
      <c r="R76" s="27">
        <f>IF(R$48&gt;0,'Invoer Parameters'!$D$49*Q71,0)</f>
        <v>0</v>
      </c>
      <c r="S76" s="27">
        <f>IF(S$48&gt;0,'Invoer Parameters'!$D$49*R71,0)</f>
        <v>0</v>
      </c>
      <c r="T76" s="27">
        <f>IF(T$48&gt;0,'Invoer Parameters'!$D$49*S71,0)</f>
        <v>0</v>
      </c>
      <c r="U76" s="27">
        <f>IF(U$48&gt;0,'Invoer Parameters'!$D$49*T71,0)</f>
        <v>0</v>
      </c>
      <c r="V76" s="27">
        <f>IF(V$48&gt;0,'Invoer Parameters'!$D$49*U71,0)</f>
        <v>0</v>
      </c>
      <c r="W76" s="27">
        <f>IF(W$48&gt;0,'Invoer Parameters'!$D$49*V71,0)</f>
        <v>0</v>
      </c>
      <c r="X76" s="27">
        <f>IF(X$48&gt;0,'Invoer Parameters'!$D$49*W71,0)</f>
        <v>0</v>
      </c>
      <c r="Y76" s="27">
        <f>IF(Y$48&gt;0,'Invoer Parameters'!$D$49*X71,0)</f>
        <v>0</v>
      </c>
      <c r="Z76" s="27">
        <f>IF(Z$48&gt;0,'Invoer Parameters'!$D$49*Y71,0)</f>
        <v>0</v>
      </c>
      <c r="AA76" s="27">
        <f>IF(AA$48&gt;0,'Invoer Parameters'!$D$49*Z71,0)</f>
        <v>0</v>
      </c>
      <c r="AB76" s="27">
        <f>IF(AB$48&gt;0,'Invoer Parameters'!$D$49*AA71,0)</f>
        <v>0</v>
      </c>
      <c r="AC76" s="27">
        <f>IF(AC$48&gt;0,'Invoer Parameters'!$D$49*AB71,0)</f>
        <v>0</v>
      </c>
      <c r="AD76" s="27">
        <f>IF(AD$48&gt;0,'Invoer Parameters'!$D$49*AC71,0)</f>
        <v>0</v>
      </c>
      <c r="AE76" s="27">
        <f>IF(AE$48&gt;0,'Invoer Parameters'!$D$49*AD71,0)</f>
        <v>0</v>
      </c>
      <c r="AF76" s="27">
        <f>IF(AF$48&gt;0,'Invoer Parameters'!$D$49*AE71,0)</f>
        <v>0</v>
      </c>
      <c r="AG76" s="27">
        <f>IF(AG$48&gt;0,'Invoer Parameters'!$D$49*AF71,0)</f>
        <v>0</v>
      </c>
      <c r="AH76" s="27">
        <f>IF(AH$48&gt;0,'Invoer Parameters'!$D$49*AG71,0)</f>
        <v>0</v>
      </c>
      <c r="AI76" s="27">
        <f>IF(AI$48&gt;0,'Invoer Parameters'!$D$49*AH71,0)</f>
        <v>0</v>
      </c>
      <c r="AJ76" s="27">
        <f>IF(AJ$48&gt;0,'Invoer Parameters'!$D$49*AI71,0)</f>
        <v>0</v>
      </c>
      <c r="AK76" s="27">
        <f>IF(AK$48&gt;0,'Invoer Parameters'!$D$49*AJ71,0)</f>
        <v>0</v>
      </c>
      <c r="AL76" s="27">
        <f>IF(AL$48&gt;0,'Invoer Parameters'!$D$49*AK71,0)</f>
        <v>0</v>
      </c>
      <c r="AM76" s="27">
        <f>IF(AM$48&gt;0,'Invoer Parameters'!$D$49*AL71,0)</f>
        <v>0</v>
      </c>
      <c r="AN76" s="27">
        <f>IF(AN$48&gt;0,'Invoer Parameters'!$D$49*AM71,0)</f>
        <v>0</v>
      </c>
      <c r="AO76" s="27">
        <f>IF(AO$48&gt;0,'Invoer Parameters'!$D$49*AN71,0)</f>
        <v>0</v>
      </c>
      <c r="AP76" s="27">
        <f>IF(AP$48&gt;0,'Invoer Parameters'!$D$49*AO71,0)</f>
        <v>0</v>
      </c>
      <c r="AQ76" s="27">
        <f>IF(AQ$48&gt;0,'Invoer Parameters'!$D$49*AP71,0)</f>
        <v>0</v>
      </c>
      <c r="AR76" s="27">
        <f>IF(AR$48&gt;0,'Invoer Parameters'!$D$49*AQ71,0)</f>
        <v>0</v>
      </c>
      <c r="AS76" s="27">
        <f>IF(AS$48&gt;0,'Invoer Parameters'!$D$49*AR71,0)</f>
        <v>0</v>
      </c>
    </row>
    <row r="77" spans="2:45" ht="12.75" hidden="1" customHeight="1">
      <c r="B77" s="26" t="s">
        <v>266</v>
      </c>
      <c r="C77" s="26" t="s">
        <v>296</v>
      </c>
      <c r="D77" s="26" t="s">
        <v>77</v>
      </c>
      <c r="E77" s="27">
        <f>SUM(F77:AS77)</f>
        <v>0</v>
      </c>
      <c r="F77" s="27">
        <v>0</v>
      </c>
      <c r="G77" s="27">
        <f>IF(G$50&gt;0,'Invoer Parameters'!$D$49*F72,0)</f>
        <v>0</v>
      </c>
      <c r="H77" s="27">
        <f>IF(H$50&gt;0,'Invoer Parameters'!$D$49*G72,0)</f>
        <v>0</v>
      </c>
      <c r="I77" s="27">
        <f>IF(I$50&gt;0,'Invoer Parameters'!$D$49*H72,0)</f>
        <v>0</v>
      </c>
      <c r="J77" s="27">
        <f>IF(J$50&gt;0,'Invoer Parameters'!$D$49*I72,0)</f>
        <v>0</v>
      </c>
      <c r="K77" s="27">
        <f>IF(K$50&gt;0,'Invoer Parameters'!$D$49*J72,0)</f>
        <v>0</v>
      </c>
      <c r="L77" s="27">
        <f>IF(L$50&gt;0,'Invoer Parameters'!$D$49*K72,0)</f>
        <v>0</v>
      </c>
      <c r="M77" s="27">
        <f>IF(M$50&gt;0,'Invoer Parameters'!$D$49*L72,0)</f>
        <v>0</v>
      </c>
      <c r="N77" s="27">
        <f>IF(N$50&gt;0,'Invoer Parameters'!$D$49*M72,0)</f>
        <v>0</v>
      </c>
      <c r="O77" s="27">
        <f>IF(O$50&gt;0,'Invoer Parameters'!$D$49*N72,0)</f>
        <v>0</v>
      </c>
      <c r="P77" s="27">
        <f>IF(P$50&gt;0,'Invoer Parameters'!$D$49*O72,0)</f>
        <v>0</v>
      </c>
      <c r="Q77" s="27">
        <f>IF(Q$50&gt;0,'Invoer Parameters'!$D$49*P72,0)</f>
        <v>0</v>
      </c>
      <c r="R77" s="27">
        <f>IF(R$50&gt;0,'Invoer Parameters'!$D$49*Q72,0)</f>
        <v>0</v>
      </c>
      <c r="S77" s="27">
        <f>IF(S$50&gt;0,'Invoer Parameters'!$D$49*R72,0)</f>
        <v>0</v>
      </c>
      <c r="T77" s="27">
        <f>IF(T$50&gt;0,'Invoer Parameters'!$D$49*S72,0)</f>
        <v>0</v>
      </c>
      <c r="U77" s="27">
        <f>IF(U$50&gt;0,'Invoer Parameters'!$D$49*T72,0)</f>
        <v>0</v>
      </c>
      <c r="V77" s="27">
        <f>IF(V$50&gt;0,'Invoer Parameters'!$D$49*U72,0)</f>
        <v>0</v>
      </c>
      <c r="W77" s="27">
        <f>IF(W$50&gt;0,'Invoer Parameters'!$D$49*V72,0)</f>
        <v>0</v>
      </c>
      <c r="X77" s="27">
        <f>IF(X$50&gt;0,'Invoer Parameters'!$D$49*W72,0)</f>
        <v>0</v>
      </c>
      <c r="Y77" s="27">
        <f>IF(Y$50&gt;0,'Invoer Parameters'!$D$49*X72,0)</f>
        <v>0</v>
      </c>
      <c r="Z77" s="27">
        <f>IF(Z$50&gt;0,'Invoer Parameters'!$D$49*Y72,0)</f>
        <v>0</v>
      </c>
      <c r="AA77" s="27">
        <f>IF(AA$50&gt;0,'Invoer Parameters'!$D$49*Z72,0)</f>
        <v>0</v>
      </c>
      <c r="AB77" s="27">
        <f>IF(AB$50&gt;0,'Invoer Parameters'!$D$49*AA72,0)</f>
        <v>0</v>
      </c>
      <c r="AC77" s="27">
        <f>IF(AC$50&gt;0,'Invoer Parameters'!$D$49*AB72,0)</f>
        <v>0</v>
      </c>
      <c r="AD77" s="27">
        <f>IF(AD$50&gt;0,'Invoer Parameters'!$D$49*AC72,0)</f>
        <v>0</v>
      </c>
      <c r="AE77" s="27">
        <f>IF(AE$50&gt;0,'Invoer Parameters'!$D$49*AD72,0)</f>
        <v>0</v>
      </c>
      <c r="AF77" s="27">
        <f>IF(AF$50&gt;0,'Invoer Parameters'!$D$49*AE72,0)</f>
        <v>0</v>
      </c>
      <c r="AG77" s="27">
        <f>IF(AG$50&gt;0,'Invoer Parameters'!$D$49*AF72,0)</f>
        <v>0</v>
      </c>
      <c r="AH77" s="27">
        <f>IF(AH$50&gt;0,'Invoer Parameters'!$D$49*AG72,0)</f>
        <v>0</v>
      </c>
      <c r="AI77" s="27">
        <f>IF(AI$50&gt;0,'Invoer Parameters'!$D$49*AH72,0)</f>
        <v>0</v>
      </c>
      <c r="AJ77" s="27">
        <f>IF(AJ$50&gt;0,'Invoer Parameters'!$D$49*AI72,0)</f>
        <v>0</v>
      </c>
      <c r="AK77" s="27">
        <f>IF(AK$50&gt;0,'Invoer Parameters'!$D$49*AJ72,0)</f>
        <v>0</v>
      </c>
      <c r="AL77" s="27">
        <f>IF(AL$50&gt;0,'Invoer Parameters'!$D$49*AK72,0)</f>
        <v>0</v>
      </c>
      <c r="AM77" s="27">
        <f>IF(AM$50&gt;0,'Invoer Parameters'!$D$49*AL72,0)</f>
        <v>0</v>
      </c>
      <c r="AN77" s="27">
        <f>IF(AN$50&gt;0,'Invoer Parameters'!$D$49*AM72,0)</f>
        <v>0</v>
      </c>
      <c r="AO77" s="27">
        <f>IF(AO$50&gt;0,'Invoer Parameters'!$D$49*AN72,0)</f>
        <v>0</v>
      </c>
      <c r="AP77" s="27">
        <f>IF(AP$50&gt;0,'Invoer Parameters'!$D$49*AO72,0)</f>
        <v>0</v>
      </c>
      <c r="AQ77" s="27">
        <f>IF(AQ$50&gt;0,'Invoer Parameters'!$D$49*AP72,0)</f>
        <v>0</v>
      </c>
      <c r="AR77" s="27">
        <f>IF(AR$50&gt;0,'Invoer Parameters'!$D$49*AQ72,0)</f>
        <v>0</v>
      </c>
      <c r="AS77" s="27">
        <f>IF(AS$50&gt;0,'Invoer Parameters'!$D$49*AR72,0)</f>
        <v>0</v>
      </c>
    </row>
    <row r="78" spans="2:45" ht="12.75" hidden="1" customHeight="1">
      <c r="B78" s="26" t="s">
        <v>266</v>
      </c>
      <c r="C78" s="26" t="s">
        <v>297</v>
      </c>
      <c r="D78" s="26" t="s">
        <v>77</v>
      </c>
      <c r="E78" s="27">
        <f>SUM(F78:AS78)</f>
        <v>0</v>
      </c>
      <c r="F78" s="27">
        <v>0</v>
      </c>
      <c r="G78" s="27">
        <f>IF(G$52&gt;0,'Invoer Parameters'!$D$49*F73,0)</f>
        <v>0</v>
      </c>
      <c r="H78" s="27">
        <f>IF(H$52&gt;0,'Invoer Parameters'!$D$49*G73,0)</f>
        <v>0</v>
      </c>
      <c r="I78" s="27">
        <f>IF(I$52&gt;0,'Invoer Parameters'!$D$49*H73,0)</f>
        <v>0</v>
      </c>
      <c r="J78" s="27">
        <f>IF(J$52&gt;0,'Invoer Parameters'!$D$49*I73,0)</f>
        <v>0</v>
      </c>
      <c r="K78" s="27">
        <f>IF(K$52&gt;0,'Invoer Parameters'!$D$49*J73,0)</f>
        <v>0</v>
      </c>
      <c r="L78" s="27">
        <f>IF(L$52&gt;0,'Invoer Parameters'!$D$49*K73,0)</f>
        <v>0</v>
      </c>
      <c r="M78" s="27">
        <f>IF(M$52&gt;0,'Invoer Parameters'!$D$49*L73,0)</f>
        <v>0</v>
      </c>
      <c r="N78" s="27">
        <f>IF(N$52&gt;0,'Invoer Parameters'!$D$49*M73,0)</f>
        <v>0</v>
      </c>
      <c r="O78" s="27">
        <f>IF(O$52&gt;0,'Invoer Parameters'!$D$49*N73,0)</f>
        <v>0</v>
      </c>
      <c r="P78" s="27">
        <f>IF(P$52&gt;0,'Invoer Parameters'!$D$49*O73,0)</f>
        <v>0</v>
      </c>
      <c r="Q78" s="27">
        <f>IF(Q$52&gt;0,'Invoer Parameters'!$D$49*P73,0)</f>
        <v>0</v>
      </c>
      <c r="R78" s="27">
        <f>IF(R$52&gt;0,'Invoer Parameters'!$D$49*Q73,0)</f>
        <v>0</v>
      </c>
      <c r="S78" s="27">
        <f>IF(S$52&gt;0,'Invoer Parameters'!$D$49*R73,0)</f>
        <v>0</v>
      </c>
      <c r="T78" s="27">
        <f>IF(T$52&gt;0,'Invoer Parameters'!$D$49*S73,0)</f>
        <v>0</v>
      </c>
      <c r="U78" s="27">
        <f>IF(U$52&gt;0,'Invoer Parameters'!$D$49*T73,0)</f>
        <v>0</v>
      </c>
      <c r="V78" s="27">
        <f>IF(V$52&gt;0,'Invoer Parameters'!$D$49*U73,0)</f>
        <v>0</v>
      </c>
      <c r="W78" s="27">
        <f>IF(W$52&gt;0,'Invoer Parameters'!$D$49*V73,0)</f>
        <v>0</v>
      </c>
      <c r="X78" s="27">
        <f>IF(X$52&gt;0,'Invoer Parameters'!$D$49*W73,0)</f>
        <v>0</v>
      </c>
      <c r="Y78" s="27">
        <f>IF(Y$52&gt;0,'Invoer Parameters'!$D$49*X73,0)</f>
        <v>0</v>
      </c>
      <c r="Z78" s="27">
        <f>IF(Z$52&gt;0,'Invoer Parameters'!$D$49*Y73,0)</f>
        <v>0</v>
      </c>
      <c r="AA78" s="27">
        <f>IF(AA$52&gt;0,'Invoer Parameters'!$D$49*Z73,0)</f>
        <v>0</v>
      </c>
      <c r="AB78" s="27">
        <f>IF(AB$52&gt;0,'Invoer Parameters'!$D$49*AA73,0)</f>
        <v>0</v>
      </c>
      <c r="AC78" s="27">
        <f>IF(AC$52&gt;0,'Invoer Parameters'!$D$49*AB73,0)</f>
        <v>0</v>
      </c>
      <c r="AD78" s="27">
        <f>IF(AD$52&gt;0,'Invoer Parameters'!$D$49*AC73,0)</f>
        <v>0</v>
      </c>
      <c r="AE78" s="27">
        <f>IF(AE$52&gt;0,'Invoer Parameters'!$D$49*AD73,0)</f>
        <v>0</v>
      </c>
      <c r="AF78" s="27">
        <f>IF(AF$52&gt;0,'Invoer Parameters'!$D$49*AE73,0)</f>
        <v>0</v>
      </c>
      <c r="AG78" s="27">
        <f>IF(AG$52&gt;0,'Invoer Parameters'!$D$49*AF73,0)</f>
        <v>0</v>
      </c>
      <c r="AH78" s="27">
        <f>IF(AH$52&gt;0,'Invoer Parameters'!$D$49*AG73,0)</f>
        <v>0</v>
      </c>
      <c r="AI78" s="27">
        <f>IF(AI$52&gt;0,'Invoer Parameters'!$D$49*AH73,0)</f>
        <v>0</v>
      </c>
      <c r="AJ78" s="27">
        <f>IF(AJ$52&gt;0,'Invoer Parameters'!$D$49*AI73,0)</f>
        <v>0</v>
      </c>
      <c r="AK78" s="27">
        <f>IF(AK$52&gt;0,'Invoer Parameters'!$D$49*AJ73,0)</f>
        <v>0</v>
      </c>
      <c r="AL78" s="27">
        <f>IF(AL$52&gt;0,'Invoer Parameters'!$D$49*AK73,0)</f>
        <v>0</v>
      </c>
      <c r="AM78" s="27">
        <f>IF(AM$52&gt;0,'Invoer Parameters'!$D$49*AL73,0)</f>
        <v>0</v>
      </c>
      <c r="AN78" s="27">
        <f>IF(AN$52&gt;0,'Invoer Parameters'!$D$49*AM73,0)</f>
        <v>0</v>
      </c>
      <c r="AO78" s="27">
        <f>IF(AO$52&gt;0,'Invoer Parameters'!$D$49*AN73,0)</f>
        <v>0</v>
      </c>
      <c r="AP78" s="27">
        <f>IF(AP$52&gt;0,'Invoer Parameters'!$D$49*AO73,0)</f>
        <v>0</v>
      </c>
      <c r="AQ78" s="27">
        <f>IF(AQ$52&gt;0,'Invoer Parameters'!$D$49*AP73,0)</f>
        <v>0</v>
      </c>
      <c r="AR78" s="27">
        <f>IF(AR$52&gt;0,'Invoer Parameters'!$D$49*AQ73,0)</f>
        <v>0</v>
      </c>
      <c r="AS78" s="27">
        <f>IF(AS$52&gt;0,'Invoer Parameters'!$D$49*AR73,0)</f>
        <v>0</v>
      </c>
    </row>
    <row r="79" spans="2:45" ht="12.75" hidden="1" customHeight="1"/>
    <row r="80" spans="2:45">
      <c r="B80" s="1" t="s">
        <v>298</v>
      </c>
      <c r="C80" s="2" t="str">
        <f>IF('Invoer Parameters'!$D$47="Annuïteit",C54,C64)</f>
        <v>Aflossing VV investering 1 Annuiteit</v>
      </c>
      <c r="D80" s="1" t="s">
        <v>77</v>
      </c>
      <c r="E80" s="22"/>
      <c r="F80" s="2">
        <f>IF('Invoer Parameters'!$D$47="Annuïteit",F54,F64)</f>
        <v>0</v>
      </c>
      <c r="G80" s="2" t="e">
        <f>IF('Invoer Parameters'!$D$47="Annuïteit",G54,G64)</f>
        <v>#NUM!</v>
      </c>
      <c r="H80" s="2">
        <f>IF('Invoer Parameters'!$D$47="Annuïteit",H54,H64)</f>
        <v>0</v>
      </c>
      <c r="I80" s="2">
        <f>IF('Invoer Parameters'!$D$47="Annuïteit",I54,I64)</f>
        <v>0</v>
      </c>
      <c r="J80" s="2">
        <f>IF('Invoer Parameters'!$D$47="Annuïteit",J54,J64)</f>
        <v>0</v>
      </c>
      <c r="K80" s="2">
        <f>IF('Invoer Parameters'!$D$47="Annuïteit",K54,K64)</f>
        <v>0</v>
      </c>
      <c r="L80" s="2">
        <f>IF('Invoer Parameters'!$D$47="Annuïteit",L54,L64)</f>
        <v>0</v>
      </c>
      <c r="M80" s="2">
        <f>IF('Invoer Parameters'!$D$47="Annuïteit",M54,M64)</f>
        <v>0</v>
      </c>
      <c r="N80" s="2">
        <f>IF('Invoer Parameters'!$D$47="Annuïteit",N54,N64)</f>
        <v>0</v>
      </c>
      <c r="O80" s="2">
        <f>IF('Invoer Parameters'!$D$47="Annuïteit",O54,O64)</f>
        <v>0</v>
      </c>
      <c r="P80" s="2">
        <f>IF('Invoer Parameters'!$D$47="Annuïteit",P54,P64)</f>
        <v>0</v>
      </c>
      <c r="Q80" s="2">
        <f>IF('Invoer Parameters'!$D$47="Annuïteit",Q54,Q64)</f>
        <v>0</v>
      </c>
      <c r="R80" s="2">
        <f>IF('Invoer Parameters'!$D$47="Annuïteit",R54,R64)</f>
        <v>0</v>
      </c>
      <c r="S80" s="2">
        <f>IF('Invoer Parameters'!$D$47="Annuïteit",S54,S64)</f>
        <v>0</v>
      </c>
      <c r="T80" s="2">
        <f>IF('Invoer Parameters'!$D$47="Annuïteit",T54,T64)</f>
        <v>0</v>
      </c>
      <c r="U80" s="2">
        <f>IF('Invoer Parameters'!$D$47="Annuïteit",U54,U64)</f>
        <v>0</v>
      </c>
      <c r="V80" s="2">
        <f>IF('Invoer Parameters'!$D$47="Annuïteit",V54,V64)</f>
        <v>0</v>
      </c>
      <c r="W80" s="2">
        <f>IF('Invoer Parameters'!$D$47="Annuïteit",W54,W64)</f>
        <v>0</v>
      </c>
      <c r="X80" s="2">
        <f>IF('Invoer Parameters'!$D$47="Annuïteit",X54,X64)</f>
        <v>0</v>
      </c>
      <c r="Y80" s="2">
        <f>IF('Invoer Parameters'!$D$47="Annuïteit",Y54,Y64)</f>
        <v>0</v>
      </c>
      <c r="Z80" s="2">
        <f>IF('Invoer Parameters'!$D$47="Annuïteit",Z54,Z64)</f>
        <v>0</v>
      </c>
      <c r="AA80" s="2">
        <f>IF('Invoer Parameters'!$D$47="Annuïteit",AA54,AA64)</f>
        <v>0</v>
      </c>
      <c r="AB80" s="2">
        <f>IF('Invoer Parameters'!$D$47="Annuïteit",AB54,AB64)</f>
        <v>0</v>
      </c>
      <c r="AC80" s="2">
        <f>IF('Invoer Parameters'!$D$47="Annuïteit",AC54,AC64)</f>
        <v>0</v>
      </c>
      <c r="AD80" s="2">
        <f>IF('Invoer Parameters'!$D$47="Annuïteit",AD54,AD64)</f>
        <v>0</v>
      </c>
      <c r="AE80" s="2">
        <f>IF('Invoer Parameters'!$D$47="Annuïteit",AE54,AE64)</f>
        <v>0</v>
      </c>
      <c r="AF80" s="2">
        <f>IF('Invoer Parameters'!$D$47="Annuïteit",AF54,AF64)</f>
        <v>0</v>
      </c>
      <c r="AG80" s="2">
        <f>IF('Invoer Parameters'!$D$47="Annuïteit",AG54,AG64)</f>
        <v>0</v>
      </c>
      <c r="AH80" s="2">
        <f>IF('Invoer Parameters'!$D$47="Annuïteit",AH54,AH64)</f>
        <v>0</v>
      </c>
      <c r="AI80" s="2">
        <f>IF('Invoer Parameters'!$D$47="Annuïteit",AI54,AI64)</f>
        <v>0</v>
      </c>
      <c r="AJ80" s="2">
        <f>IF('Invoer Parameters'!$D$47="Annuïteit",AJ54,AJ64)</f>
        <v>0</v>
      </c>
      <c r="AK80" s="2">
        <f>IF('Invoer Parameters'!$D$47="Annuïteit",AK54,AK64)</f>
        <v>0</v>
      </c>
      <c r="AL80" s="2">
        <f>IF('Invoer Parameters'!$D$47="Annuïteit",AL54,AL64)</f>
        <v>0</v>
      </c>
      <c r="AM80" s="2">
        <f>IF('Invoer Parameters'!$D$47="Annuïteit",AM54,AM64)</f>
        <v>0</v>
      </c>
      <c r="AN80" s="2">
        <f>IF('Invoer Parameters'!$D$47="Annuïteit",AN54,AN64)</f>
        <v>0</v>
      </c>
      <c r="AO80" s="2">
        <f>IF('Invoer Parameters'!$D$47="Annuïteit",AO54,AO64)</f>
        <v>0</v>
      </c>
      <c r="AP80" s="2">
        <f>IF('Invoer Parameters'!$D$47="Annuïteit",AP54,AP64)</f>
        <v>0</v>
      </c>
      <c r="AQ80" s="2">
        <f>IF('Invoer Parameters'!$D$47="Annuïteit",AQ54,AQ64)</f>
        <v>0</v>
      </c>
      <c r="AR80" s="2">
        <f>IF('Invoer Parameters'!$D$47="Annuïteit",AR54,AR64)</f>
        <v>0</v>
      </c>
      <c r="AS80" s="2">
        <f>IF('Invoer Parameters'!$D$47="Annuïteit",AS54,AS64)</f>
        <v>0</v>
      </c>
    </row>
    <row r="81" spans="2:45">
      <c r="B81" s="1" t="s">
        <v>299</v>
      </c>
      <c r="C81" s="2" t="str">
        <f>IF('Invoer Parameters'!$D$47="Annuïteit",C55,C65)</f>
        <v>Aflossing VV investering 2 Annuiteit</v>
      </c>
      <c r="D81" s="1" t="s">
        <v>77</v>
      </c>
      <c r="E81" s="22"/>
      <c r="F81" s="2">
        <f>IF('Invoer Parameters'!$D$47="Annuïteit",F55,F65)</f>
        <v>0</v>
      </c>
      <c r="G81" s="2" t="e">
        <f>IF('Invoer Parameters'!$D$47="Annuïteit",G55,G65)</f>
        <v>#NUM!</v>
      </c>
      <c r="H81" s="2">
        <f>IF('Invoer Parameters'!$D$47="Annuïteit",H55,H65)</f>
        <v>0</v>
      </c>
      <c r="I81" s="2">
        <f>IF('Invoer Parameters'!$D$47="Annuïteit",I55,I65)</f>
        <v>0</v>
      </c>
      <c r="J81" s="2">
        <f>IF('Invoer Parameters'!$D$47="Annuïteit",J55,J65)</f>
        <v>0</v>
      </c>
      <c r="K81" s="2">
        <f>IF('Invoer Parameters'!$D$47="Annuïteit",K55,K65)</f>
        <v>0</v>
      </c>
      <c r="L81" s="2">
        <f>IF('Invoer Parameters'!$D$47="Annuïteit",L55,L65)</f>
        <v>0</v>
      </c>
      <c r="M81" s="2">
        <f>IF('Invoer Parameters'!$D$47="Annuïteit",M55,M65)</f>
        <v>0</v>
      </c>
      <c r="N81" s="2">
        <f>IF('Invoer Parameters'!$D$47="Annuïteit",N55,N65)</f>
        <v>0</v>
      </c>
      <c r="O81" s="2">
        <f>IF('Invoer Parameters'!$D$47="Annuïteit",O55,O65)</f>
        <v>0</v>
      </c>
      <c r="P81" s="2">
        <f>IF('Invoer Parameters'!$D$47="Annuïteit",P55,P65)</f>
        <v>0</v>
      </c>
      <c r="Q81" s="2">
        <f>IF('Invoer Parameters'!$D$47="Annuïteit",Q55,Q65)</f>
        <v>0</v>
      </c>
      <c r="R81" s="2">
        <f>IF('Invoer Parameters'!$D$47="Annuïteit",R55,R65)</f>
        <v>0</v>
      </c>
      <c r="S81" s="2">
        <f>IF('Invoer Parameters'!$D$47="Annuïteit",S55,S65)</f>
        <v>0</v>
      </c>
      <c r="T81" s="2">
        <f>IF('Invoer Parameters'!$D$47="Annuïteit",T55,T65)</f>
        <v>0</v>
      </c>
      <c r="U81" s="2">
        <f>IF('Invoer Parameters'!$D$47="Annuïteit",U55,U65)</f>
        <v>0</v>
      </c>
      <c r="V81" s="2">
        <f>IF('Invoer Parameters'!$D$47="Annuïteit",V55,V65)</f>
        <v>0</v>
      </c>
      <c r="W81" s="2">
        <f>IF('Invoer Parameters'!$D$47="Annuïteit",W55,W65)</f>
        <v>0</v>
      </c>
      <c r="X81" s="2">
        <f>IF('Invoer Parameters'!$D$47="Annuïteit",X55,X65)</f>
        <v>0</v>
      </c>
      <c r="Y81" s="2">
        <f>IF('Invoer Parameters'!$D$47="Annuïteit",Y55,Y65)</f>
        <v>0</v>
      </c>
      <c r="Z81" s="2">
        <f>IF('Invoer Parameters'!$D$47="Annuïteit",Z55,Z65)</f>
        <v>0</v>
      </c>
      <c r="AA81" s="2">
        <f>IF('Invoer Parameters'!$D$47="Annuïteit",AA55,AA65)</f>
        <v>0</v>
      </c>
      <c r="AB81" s="2">
        <f>IF('Invoer Parameters'!$D$47="Annuïteit",AB55,AB65)</f>
        <v>0</v>
      </c>
      <c r="AC81" s="2">
        <f>IF('Invoer Parameters'!$D$47="Annuïteit",AC55,AC65)</f>
        <v>0</v>
      </c>
      <c r="AD81" s="2">
        <f>IF('Invoer Parameters'!$D$47="Annuïteit",AD55,AD65)</f>
        <v>0</v>
      </c>
      <c r="AE81" s="2">
        <f>IF('Invoer Parameters'!$D$47="Annuïteit",AE55,AE65)</f>
        <v>0</v>
      </c>
      <c r="AF81" s="2">
        <f>IF('Invoer Parameters'!$D$47="Annuïteit",AF55,AF65)</f>
        <v>0</v>
      </c>
      <c r="AG81" s="2">
        <f>IF('Invoer Parameters'!$D$47="Annuïteit",AG55,AG65)</f>
        <v>0</v>
      </c>
      <c r="AH81" s="2">
        <f>IF('Invoer Parameters'!$D$47="Annuïteit",AH55,AH65)</f>
        <v>0</v>
      </c>
      <c r="AI81" s="2">
        <f>IF('Invoer Parameters'!$D$47="Annuïteit",AI55,AI65)</f>
        <v>0</v>
      </c>
      <c r="AJ81" s="2">
        <f>IF('Invoer Parameters'!$D$47="Annuïteit",AJ55,AJ65)</f>
        <v>0</v>
      </c>
      <c r="AK81" s="2">
        <f>IF('Invoer Parameters'!$D$47="Annuïteit",AK55,AK65)</f>
        <v>0</v>
      </c>
      <c r="AL81" s="2">
        <f>IF('Invoer Parameters'!$D$47="Annuïteit",AL55,AL65)</f>
        <v>0</v>
      </c>
      <c r="AM81" s="2">
        <f>IF('Invoer Parameters'!$D$47="Annuïteit",AM55,AM65)</f>
        <v>0</v>
      </c>
      <c r="AN81" s="2">
        <f>IF('Invoer Parameters'!$D$47="Annuïteit",AN55,AN65)</f>
        <v>0</v>
      </c>
      <c r="AO81" s="2">
        <f>IF('Invoer Parameters'!$D$47="Annuïteit",AO55,AO65)</f>
        <v>0</v>
      </c>
      <c r="AP81" s="2">
        <f>IF('Invoer Parameters'!$D$47="Annuïteit",AP55,AP65)</f>
        <v>0</v>
      </c>
      <c r="AQ81" s="2">
        <f>IF('Invoer Parameters'!$D$47="Annuïteit",AQ55,AQ65)</f>
        <v>0</v>
      </c>
      <c r="AR81" s="2">
        <f>IF('Invoer Parameters'!$D$47="Annuïteit",AR55,AR65)</f>
        <v>0</v>
      </c>
      <c r="AS81" s="2">
        <f>IF('Invoer Parameters'!$D$47="Annuïteit",AS55,AS65)</f>
        <v>0</v>
      </c>
    </row>
    <row r="82" spans="2:45">
      <c r="B82" s="1" t="s">
        <v>300</v>
      </c>
      <c r="C82" s="2" t="str">
        <f>IF('Invoer Parameters'!$D$47="Annuïteit",C56,C66)</f>
        <v>Aflossing VV investering 3 Annuiteit</v>
      </c>
      <c r="D82" s="1" t="s">
        <v>77</v>
      </c>
      <c r="E82" s="22"/>
      <c r="F82" s="2">
        <f>IF('Invoer Parameters'!$D$47="Annuïteit",F56,F66)</f>
        <v>0</v>
      </c>
      <c r="G82" s="2" t="e">
        <f>IF('Invoer Parameters'!$D$47="Annuïteit",G56,G66)</f>
        <v>#NUM!</v>
      </c>
      <c r="H82" s="2">
        <f>IF('Invoer Parameters'!$D$47="Annuïteit",H56,H66)</f>
        <v>0</v>
      </c>
      <c r="I82" s="2">
        <f>IF('Invoer Parameters'!$D$47="Annuïteit",I56,I66)</f>
        <v>0</v>
      </c>
      <c r="J82" s="2">
        <f>IF('Invoer Parameters'!$D$47="Annuïteit",J56,J66)</f>
        <v>0</v>
      </c>
      <c r="K82" s="2">
        <f>IF('Invoer Parameters'!$D$47="Annuïteit",K56,K66)</f>
        <v>0</v>
      </c>
      <c r="L82" s="2">
        <f>IF('Invoer Parameters'!$D$47="Annuïteit",L56,L66)</f>
        <v>0</v>
      </c>
      <c r="M82" s="2">
        <f>IF('Invoer Parameters'!$D$47="Annuïteit",M56,M66)</f>
        <v>0</v>
      </c>
      <c r="N82" s="2">
        <f>IF('Invoer Parameters'!$D$47="Annuïteit",N56,N66)</f>
        <v>0</v>
      </c>
      <c r="O82" s="2">
        <f>IF('Invoer Parameters'!$D$47="Annuïteit",O56,O66)</f>
        <v>0</v>
      </c>
      <c r="P82" s="2">
        <f>IF('Invoer Parameters'!$D$47="Annuïteit",P56,P66)</f>
        <v>0</v>
      </c>
      <c r="Q82" s="2">
        <f>IF('Invoer Parameters'!$D$47="Annuïteit",Q56,Q66)</f>
        <v>0</v>
      </c>
      <c r="R82" s="2">
        <f>IF('Invoer Parameters'!$D$47="Annuïteit",R56,R66)</f>
        <v>0</v>
      </c>
      <c r="S82" s="2">
        <f>IF('Invoer Parameters'!$D$47="Annuïteit",S56,S66)</f>
        <v>0</v>
      </c>
      <c r="T82" s="2">
        <f>IF('Invoer Parameters'!$D$47="Annuïteit",T56,T66)</f>
        <v>0</v>
      </c>
      <c r="U82" s="2">
        <f>IF('Invoer Parameters'!$D$47="Annuïteit",U56,U66)</f>
        <v>0</v>
      </c>
      <c r="V82" s="2">
        <f>IF('Invoer Parameters'!$D$47="Annuïteit",V56,V66)</f>
        <v>0</v>
      </c>
      <c r="W82" s="2">
        <f>IF('Invoer Parameters'!$D$47="Annuïteit",W56,W66)</f>
        <v>0</v>
      </c>
      <c r="X82" s="2">
        <f>IF('Invoer Parameters'!$D$47="Annuïteit",X56,X66)</f>
        <v>0</v>
      </c>
      <c r="Y82" s="2">
        <f>IF('Invoer Parameters'!$D$47="Annuïteit",Y56,Y66)</f>
        <v>0</v>
      </c>
      <c r="Z82" s="2">
        <f>IF('Invoer Parameters'!$D$47="Annuïteit",Z56,Z66)</f>
        <v>0</v>
      </c>
      <c r="AA82" s="2">
        <f>IF('Invoer Parameters'!$D$47="Annuïteit",AA56,AA66)</f>
        <v>0</v>
      </c>
      <c r="AB82" s="2">
        <f>IF('Invoer Parameters'!$D$47="Annuïteit",AB56,AB66)</f>
        <v>0</v>
      </c>
      <c r="AC82" s="2">
        <f>IF('Invoer Parameters'!$D$47="Annuïteit",AC56,AC66)</f>
        <v>0</v>
      </c>
      <c r="AD82" s="2">
        <f>IF('Invoer Parameters'!$D$47="Annuïteit",AD56,AD66)</f>
        <v>0</v>
      </c>
      <c r="AE82" s="2">
        <f>IF('Invoer Parameters'!$D$47="Annuïteit",AE56,AE66)</f>
        <v>0</v>
      </c>
      <c r="AF82" s="2">
        <f>IF('Invoer Parameters'!$D$47="Annuïteit",AF56,AF66)</f>
        <v>0</v>
      </c>
      <c r="AG82" s="2">
        <f>IF('Invoer Parameters'!$D$47="Annuïteit",AG56,AG66)</f>
        <v>0</v>
      </c>
      <c r="AH82" s="2">
        <f>IF('Invoer Parameters'!$D$47="Annuïteit",AH56,AH66)</f>
        <v>0</v>
      </c>
      <c r="AI82" s="2">
        <f>IF('Invoer Parameters'!$D$47="Annuïteit",AI56,AI66)</f>
        <v>0</v>
      </c>
      <c r="AJ82" s="2">
        <f>IF('Invoer Parameters'!$D$47="Annuïteit",AJ56,AJ66)</f>
        <v>0</v>
      </c>
      <c r="AK82" s="2">
        <f>IF('Invoer Parameters'!$D$47="Annuïteit",AK56,AK66)</f>
        <v>0</v>
      </c>
      <c r="AL82" s="2">
        <f>IF('Invoer Parameters'!$D$47="Annuïteit",AL56,AL66)</f>
        <v>0</v>
      </c>
      <c r="AM82" s="2">
        <f>IF('Invoer Parameters'!$D$47="Annuïteit",AM56,AM66)</f>
        <v>0</v>
      </c>
      <c r="AN82" s="2">
        <f>IF('Invoer Parameters'!$D$47="Annuïteit",AN56,AN66)</f>
        <v>0</v>
      </c>
      <c r="AO82" s="2">
        <f>IF('Invoer Parameters'!$D$47="Annuïteit",AO56,AO66)</f>
        <v>0</v>
      </c>
      <c r="AP82" s="2">
        <f>IF('Invoer Parameters'!$D$47="Annuïteit",AP56,AP66)</f>
        <v>0</v>
      </c>
      <c r="AQ82" s="2">
        <f>IF('Invoer Parameters'!$D$47="Annuïteit",AQ56,AQ66)</f>
        <v>0</v>
      </c>
      <c r="AR82" s="2">
        <f>IF('Invoer Parameters'!$D$47="Annuïteit",AR56,AR66)</f>
        <v>0</v>
      </c>
      <c r="AS82" s="2">
        <f>IF('Invoer Parameters'!$D$47="Annuïteit",AS56,AS66)</f>
        <v>0</v>
      </c>
    </row>
    <row r="83" spans="2:45">
      <c r="B83" s="1" t="s">
        <v>301</v>
      </c>
      <c r="C83" s="2" t="str">
        <f>IF('Invoer Parameters'!$D$47="Annuïteit",C57,C67)</f>
        <v>Aflossing VV investering 4 Annuiteit</v>
      </c>
      <c r="D83" s="1" t="s">
        <v>77</v>
      </c>
      <c r="E83" s="22"/>
      <c r="F83" s="2">
        <f>IF('Invoer Parameters'!$D$47="Annuïteit",F57,F67)</f>
        <v>0</v>
      </c>
      <c r="G83" s="2" t="e">
        <f>IF('Invoer Parameters'!$D$47="Annuïteit",G57,G67)</f>
        <v>#NUM!</v>
      </c>
      <c r="H83" s="2">
        <f>IF('Invoer Parameters'!$D$47="Annuïteit",H57,H67)</f>
        <v>0</v>
      </c>
      <c r="I83" s="2">
        <f>IF('Invoer Parameters'!$D$47="Annuïteit",I57,I67)</f>
        <v>0</v>
      </c>
      <c r="J83" s="2">
        <f>IF('Invoer Parameters'!$D$47="Annuïteit",J57,J67)</f>
        <v>0</v>
      </c>
      <c r="K83" s="2">
        <f>IF('Invoer Parameters'!$D$47="Annuïteit",K57,K67)</f>
        <v>0</v>
      </c>
      <c r="L83" s="2">
        <f>IF('Invoer Parameters'!$D$47="Annuïteit",L57,L67)</f>
        <v>0</v>
      </c>
      <c r="M83" s="2">
        <f>IF('Invoer Parameters'!$D$47="Annuïteit",M57,M67)</f>
        <v>0</v>
      </c>
      <c r="N83" s="2">
        <f>IF('Invoer Parameters'!$D$47="Annuïteit",N57,N67)</f>
        <v>0</v>
      </c>
      <c r="O83" s="2">
        <f>IF('Invoer Parameters'!$D$47="Annuïteit",O57,O67)</f>
        <v>0</v>
      </c>
      <c r="P83" s="2">
        <f>IF('Invoer Parameters'!$D$47="Annuïteit",P57,P67)</f>
        <v>0</v>
      </c>
      <c r="Q83" s="2">
        <f>IF('Invoer Parameters'!$D$47="Annuïteit",Q57,Q67)</f>
        <v>0</v>
      </c>
      <c r="R83" s="2">
        <f>IF('Invoer Parameters'!$D$47="Annuïteit",R57,R67)</f>
        <v>0</v>
      </c>
      <c r="S83" s="2">
        <f>IF('Invoer Parameters'!$D$47="Annuïteit",S57,S67)</f>
        <v>0</v>
      </c>
      <c r="T83" s="2">
        <f>IF('Invoer Parameters'!$D$47="Annuïteit",T57,T67)</f>
        <v>0</v>
      </c>
      <c r="U83" s="2">
        <f>IF('Invoer Parameters'!$D$47="Annuïteit",U57,U67)</f>
        <v>0</v>
      </c>
      <c r="V83" s="2">
        <f>IF('Invoer Parameters'!$D$47="Annuïteit",V57,V67)</f>
        <v>0</v>
      </c>
      <c r="W83" s="2">
        <f>IF('Invoer Parameters'!$D$47="Annuïteit",W57,W67)</f>
        <v>0</v>
      </c>
      <c r="X83" s="2">
        <f>IF('Invoer Parameters'!$D$47="Annuïteit",X57,X67)</f>
        <v>0</v>
      </c>
      <c r="Y83" s="2">
        <f>IF('Invoer Parameters'!$D$47="Annuïteit",Y57,Y67)</f>
        <v>0</v>
      </c>
      <c r="Z83" s="2">
        <f>IF('Invoer Parameters'!$D$47="Annuïteit",Z57,Z67)</f>
        <v>0</v>
      </c>
      <c r="AA83" s="2">
        <f>IF('Invoer Parameters'!$D$47="Annuïteit",AA57,AA67)</f>
        <v>0</v>
      </c>
      <c r="AB83" s="2">
        <f>IF('Invoer Parameters'!$D$47="Annuïteit",AB57,AB67)</f>
        <v>0</v>
      </c>
      <c r="AC83" s="2">
        <f>IF('Invoer Parameters'!$D$47="Annuïteit",AC57,AC67)</f>
        <v>0</v>
      </c>
      <c r="AD83" s="2">
        <f>IF('Invoer Parameters'!$D$47="Annuïteit",AD57,AD67)</f>
        <v>0</v>
      </c>
      <c r="AE83" s="2">
        <f>IF('Invoer Parameters'!$D$47="Annuïteit",AE57,AE67)</f>
        <v>0</v>
      </c>
      <c r="AF83" s="2">
        <f>IF('Invoer Parameters'!$D$47="Annuïteit",AF57,AF67)</f>
        <v>0</v>
      </c>
      <c r="AG83" s="2">
        <f>IF('Invoer Parameters'!$D$47="Annuïteit",AG57,AG67)</f>
        <v>0</v>
      </c>
      <c r="AH83" s="2">
        <f>IF('Invoer Parameters'!$D$47="Annuïteit",AH57,AH67)</f>
        <v>0</v>
      </c>
      <c r="AI83" s="2">
        <f>IF('Invoer Parameters'!$D$47="Annuïteit",AI57,AI67)</f>
        <v>0</v>
      </c>
      <c r="AJ83" s="2">
        <f>IF('Invoer Parameters'!$D$47="Annuïteit",AJ57,AJ67)</f>
        <v>0</v>
      </c>
      <c r="AK83" s="2">
        <f>IF('Invoer Parameters'!$D$47="Annuïteit",AK57,AK67)</f>
        <v>0</v>
      </c>
      <c r="AL83" s="2">
        <f>IF('Invoer Parameters'!$D$47="Annuïteit",AL57,AL67)</f>
        <v>0</v>
      </c>
      <c r="AM83" s="2">
        <f>IF('Invoer Parameters'!$D$47="Annuïteit",AM57,AM67)</f>
        <v>0</v>
      </c>
      <c r="AN83" s="2">
        <f>IF('Invoer Parameters'!$D$47="Annuïteit",AN57,AN67)</f>
        <v>0</v>
      </c>
      <c r="AO83" s="2">
        <f>IF('Invoer Parameters'!$D$47="Annuïteit",AO57,AO67)</f>
        <v>0</v>
      </c>
      <c r="AP83" s="2">
        <f>IF('Invoer Parameters'!$D$47="Annuïteit",AP57,AP67)</f>
        <v>0</v>
      </c>
      <c r="AQ83" s="2">
        <f>IF('Invoer Parameters'!$D$47="Annuïteit",AQ57,AQ67)</f>
        <v>0</v>
      </c>
      <c r="AR83" s="2">
        <f>IF('Invoer Parameters'!$D$47="Annuïteit",AR57,AR67)</f>
        <v>0</v>
      </c>
      <c r="AS83" s="2">
        <f>IF('Invoer Parameters'!$D$47="Annuïteit",AS57,AS67)</f>
        <v>0</v>
      </c>
    </row>
    <row r="84" spans="2:45">
      <c r="B84" s="1" t="s">
        <v>302</v>
      </c>
      <c r="C84" s="2" t="str">
        <f>IF('Invoer Parameters'!$D$47="Annuïteit",C58,C68)</f>
        <v>Aflossing VV investering 5 Annuiteit</v>
      </c>
      <c r="D84" s="1" t="s">
        <v>77</v>
      </c>
      <c r="E84" s="22"/>
      <c r="F84" s="2">
        <f>IF('Invoer Parameters'!$D$47="Annuïteit",F58,F68)</f>
        <v>0</v>
      </c>
      <c r="G84" s="2" t="e">
        <f>IF('Invoer Parameters'!$D$47="Annuïteit",G58,G68)</f>
        <v>#NUM!</v>
      </c>
      <c r="H84" s="2">
        <f>IF('Invoer Parameters'!$D$47="Annuïteit",H58,H68)</f>
        <v>0</v>
      </c>
      <c r="I84" s="2">
        <f>IF('Invoer Parameters'!$D$47="Annuïteit",I58,I68)</f>
        <v>0</v>
      </c>
      <c r="J84" s="2">
        <f>IF('Invoer Parameters'!$D$47="Annuïteit",J58,J68)</f>
        <v>0</v>
      </c>
      <c r="K84" s="2">
        <f>IF('Invoer Parameters'!$D$47="Annuïteit",K58,K68)</f>
        <v>0</v>
      </c>
      <c r="L84" s="2">
        <f>IF('Invoer Parameters'!$D$47="Annuïteit",L58,L68)</f>
        <v>0</v>
      </c>
      <c r="M84" s="2">
        <f>IF('Invoer Parameters'!$D$47="Annuïteit",M58,M68)</f>
        <v>0</v>
      </c>
      <c r="N84" s="2">
        <f>IF('Invoer Parameters'!$D$47="Annuïteit",N58,N68)</f>
        <v>0</v>
      </c>
      <c r="O84" s="2">
        <f>IF('Invoer Parameters'!$D$47="Annuïteit",O58,O68)</f>
        <v>0</v>
      </c>
      <c r="P84" s="2">
        <f>IF('Invoer Parameters'!$D$47="Annuïteit",P58,P68)</f>
        <v>0</v>
      </c>
      <c r="Q84" s="2">
        <f>IF('Invoer Parameters'!$D$47="Annuïteit",Q58,Q68)</f>
        <v>0</v>
      </c>
      <c r="R84" s="2">
        <f>IF('Invoer Parameters'!$D$47="Annuïteit",R58,R68)</f>
        <v>0</v>
      </c>
      <c r="S84" s="2">
        <f>IF('Invoer Parameters'!$D$47="Annuïteit",S58,S68)</f>
        <v>0</v>
      </c>
      <c r="T84" s="2">
        <f>IF('Invoer Parameters'!$D$47="Annuïteit",T58,T68)</f>
        <v>0</v>
      </c>
      <c r="U84" s="2">
        <f>IF('Invoer Parameters'!$D$47="Annuïteit",U58,U68)</f>
        <v>0</v>
      </c>
      <c r="V84" s="2">
        <f>IF('Invoer Parameters'!$D$47="Annuïteit",V58,V68)</f>
        <v>0</v>
      </c>
      <c r="W84" s="2">
        <f>IF('Invoer Parameters'!$D$47="Annuïteit",W58,W68)</f>
        <v>0</v>
      </c>
      <c r="X84" s="2">
        <f>IF('Invoer Parameters'!$D$47="Annuïteit",X58,X68)</f>
        <v>0</v>
      </c>
      <c r="Y84" s="2">
        <f>IF('Invoer Parameters'!$D$47="Annuïteit",Y58,Y68)</f>
        <v>0</v>
      </c>
      <c r="Z84" s="2">
        <f>IF('Invoer Parameters'!$D$47="Annuïteit",Z58,Z68)</f>
        <v>0</v>
      </c>
      <c r="AA84" s="2">
        <f>IF('Invoer Parameters'!$D$47="Annuïteit",AA58,AA68)</f>
        <v>0</v>
      </c>
      <c r="AB84" s="2">
        <f>IF('Invoer Parameters'!$D$47="Annuïteit",AB58,AB68)</f>
        <v>0</v>
      </c>
      <c r="AC84" s="2">
        <f>IF('Invoer Parameters'!$D$47="Annuïteit",AC58,AC68)</f>
        <v>0</v>
      </c>
      <c r="AD84" s="2">
        <f>IF('Invoer Parameters'!$D$47="Annuïteit",AD58,AD68)</f>
        <v>0</v>
      </c>
      <c r="AE84" s="2">
        <f>IF('Invoer Parameters'!$D$47="Annuïteit",AE58,AE68)</f>
        <v>0</v>
      </c>
      <c r="AF84" s="2">
        <f>IF('Invoer Parameters'!$D$47="Annuïteit",AF58,AF68)</f>
        <v>0</v>
      </c>
      <c r="AG84" s="2">
        <f>IF('Invoer Parameters'!$D$47="Annuïteit",AG58,AG68)</f>
        <v>0</v>
      </c>
      <c r="AH84" s="2">
        <f>IF('Invoer Parameters'!$D$47="Annuïteit",AH58,AH68)</f>
        <v>0</v>
      </c>
      <c r="AI84" s="2">
        <f>IF('Invoer Parameters'!$D$47="Annuïteit",AI58,AI68)</f>
        <v>0</v>
      </c>
      <c r="AJ84" s="2">
        <f>IF('Invoer Parameters'!$D$47="Annuïteit",AJ58,AJ68)</f>
        <v>0</v>
      </c>
      <c r="AK84" s="2">
        <f>IF('Invoer Parameters'!$D$47="Annuïteit",AK58,AK68)</f>
        <v>0</v>
      </c>
      <c r="AL84" s="2">
        <f>IF('Invoer Parameters'!$D$47="Annuïteit",AL58,AL68)</f>
        <v>0</v>
      </c>
      <c r="AM84" s="2">
        <f>IF('Invoer Parameters'!$D$47="Annuïteit",AM58,AM68)</f>
        <v>0</v>
      </c>
      <c r="AN84" s="2">
        <f>IF('Invoer Parameters'!$D$47="Annuïteit",AN58,AN68)</f>
        <v>0</v>
      </c>
      <c r="AO84" s="2">
        <f>IF('Invoer Parameters'!$D$47="Annuïteit",AO58,AO68)</f>
        <v>0</v>
      </c>
      <c r="AP84" s="2">
        <f>IF('Invoer Parameters'!$D$47="Annuïteit",AP58,AP68)</f>
        <v>0</v>
      </c>
      <c r="AQ84" s="2">
        <f>IF('Invoer Parameters'!$D$47="Annuïteit",AQ58,AQ68)</f>
        <v>0</v>
      </c>
      <c r="AR84" s="2">
        <f>IF('Invoer Parameters'!$D$47="Annuïteit",AR58,AR68)</f>
        <v>0</v>
      </c>
      <c r="AS84" s="2">
        <f>IF('Invoer Parameters'!$D$47="Annuïteit",AS58,AS68)</f>
        <v>0</v>
      </c>
    </row>
    <row r="85" spans="2:45" s="289" customFormat="1">
      <c r="B85" s="289" t="s">
        <v>303</v>
      </c>
      <c r="C85" s="289" t="s">
        <v>304</v>
      </c>
      <c r="D85" s="289" t="s">
        <v>77</v>
      </c>
      <c r="E85" s="290" t="e">
        <f>SUM(F85:AS85)</f>
        <v>#NUM!</v>
      </c>
      <c r="F85" s="290">
        <f>SUM(F80:F82)</f>
        <v>0</v>
      </c>
      <c r="G85" s="290" t="e">
        <f>SUM(G80:G84)</f>
        <v>#NUM!</v>
      </c>
      <c r="H85" s="290">
        <f t="shared" ref="H85:AE85" si="195">SUM(H80:H84)</f>
        <v>0</v>
      </c>
      <c r="I85" s="290">
        <f t="shared" si="195"/>
        <v>0</v>
      </c>
      <c r="J85" s="290">
        <f t="shared" si="195"/>
        <v>0</v>
      </c>
      <c r="K85" s="290">
        <f t="shared" si="195"/>
        <v>0</v>
      </c>
      <c r="L85" s="290">
        <f t="shared" si="195"/>
        <v>0</v>
      </c>
      <c r="M85" s="290">
        <f t="shared" si="195"/>
        <v>0</v>
      </c>
      <c r="N85" s="290">
        <f t="shared" si="195"/>
        <v>0</v>
      </c>
      <c r="O85" s="290">
        <f t="shared" si="195"/>
        <v>0</v>
      </c>
      <c r="P85" s="290">
        <f t="shared" si="195"/>
        <v>0</v>
      </c>
      <c r="Q85" s="290">
        <f t="shared" si="195"/>
        <v>0</v>
      </c>
      <c r="R85" s="290">
        <f t="shared" si="195"/>
        <v>0</v>
      </c>
      <c r="S85" s="290">
        <f t="shared" si="195"/>
        <v>0</v>
      </c>
      <c r="T85" s="290">
        <f t="shared" si="195"/>
        <v>0</v>
      </c>
      <c r="U85" s="290">
        <f t="shared" si="195"/>
        <v>0</v>
      </c>
      <c r="V85" s="290">
        <f t="shared" si="195"/>
        <v>0</v>
      </c>
      <c r="W85" s="290">
        <f t="shared" si="195"/>
        <v>0</v>
      </c>
      <c r="X85" s="290">
        <f t="shared" si="195"/>
        <v>0</v>
      </c>
      <c r="Y85" s="290">
        <f t="shared" si="195"/>
        <v>0</v>
      </c>
      <c r="Z85" s="290">
        <f t="shared" si="195"/>
        <v>0</v>
      </c>
      <c r="AA85" s="290">
        <f t="shared" si="195"/>
        <v>0</v>
      </c>
      <c r="AB85" s="290">
        <f t="shared" si="195"/>
        <v>0</v>
      </c>
      <c r="AC85" s="290">
        <f t="shared" si="195"/>
        <v>0</v>
      </c>
      <c r="AD85" s="290">
        <f t="shared" si="195"/>
        <v>0</v>
      </c>
      <c r="AE85" s="290">
        <f t="shared" si="195"/>
        <v>0</v>
      </c>
      <c r="AF85" s="290">
        <f t="shared" ref="AF85" si="196">SUM(AF80:AF84)</f>
        <v>0</v>
      </c>
      <c r="AG85" s="290">
        <f t="shared" ref="AG85:AI85" si="197">SUM(AG80:AG84)</f>
        <v>0</v>
      </c>
      <c r="AH85" s="290">
        <f t="shared" si="197"/>
        <v>0</v>
      </c>
      <c r="AI85" s="290">
        <f t="shared" si="197"/>
        <v>0</v>
      </c>
      <c r="AJ85" s="290">
        <f t="shared" ref="AJ85:AN85" si="198">SUM(AJ80:AJ84)</f>
        <v>0</v>
      </c>
      <c r="AK85" s="290">
        <f t="shared" si="198"/>
        <v>0</v>
      </c>
      <c r="AL85" s="290">
        <f t="shared" si="198"/>
        <v>0</v>
      </c>
      <c r="AM85" s="290">
        <f t="shared" si="198"/>
        <v>0</v>
      </c>
      <c r="AN85" s="290">
        <f t="shared" si="198"/>
        <v>0</v>
      </c>
      <c r="AO85" s="290">
        <f t="shared" ref="AO85" si="199">SUM(AO80:AO84)</f>
        <v>0</v>
      </c>
      <c r="AP85" s="290">
        <f t="shared" ref="AP85:AR85" si="200">SUM(AP80:AP84)</f>
        <v>0</v>
      </c>
      <c r="AQ85" s="290">
        <f t="shared" si="200"/>
        <v>0</v>
      </c>
      <c r="AR85" s="290">
        <f t="shared" si="200"/>
        <v>0</v>
      </c>
      <c r="AS85" s="290">
        <f t="shared" ref="AS85" si="201">SUM(AS80:AS84)</f>
        <v>0</v>
      </c>
    </row>
    <row r="87" spans="2:45">
      <c r="B87" s="1" t="s">
        <v>305</v>
      </c>
      <c r="C87" s="2" t="str">
        <f>IF('Invoer Parameters'!$D$47="Annuïteit",C59,C74)</f>
        <v>Rente VV investering 1 Annuiteit</v>
      </c>
      <c r="D87" s="1" t="s">
        <v>77</v>
      </c>
      <c r="E87" s="22"/>
      <c r="F87" s="2">
        <f>IF('Invoer Parameters'!$D$47="Annuïteit",F59,F74)</f>
        <v>0</v>
      </c>
      <c r="G87" s="2" t="e">
        <f>IF('Invoer Parameters'!$D$47="Annuïteit",G59,G74)</f>
        <v>#NUM!</v>
      </c>
      <c r="H87" s="2">
        <f>IF('Invoer Parameters'!$D$47="Annuïteit",H59,H74)</f>
        <v>0</v>
      </c>
      <c r="I87" s="2">
        <f>IF('Invoer Parameters'!$D$47="Annuïteit",I59,I74)</f>
        <v>0</v>
      </c>
      <c r="J87" s="2">
        <f>IF('Invoer Parameters'!$D$47="Annuïteit",J59,J74)</f>
        <v>0</v>
      </c>
      <c r="K87" s="2">
        <f>IF('Invoer Parameters'!$D$47="Annuïteit",K59,K74)</f>
        <v>0</v>
      </c>
      <c r="L87" s="2">
        <f>IF('Invoer Parameters'!$D$47="Annuïteit",L59,L74)</f>
        <v>0</v>
      </c>
      <c r="M87" s="2">
        <f>IF('Invoer Parameters'!$D$47="Annuïteit",M59,M74)</f>
        <v>0</v>
      </c>
      <c r="N87" s="2">
        <f>IF('Invoer Parameters'!$D$47="Annuïteit",N59,N74)</f>
        <v>0</v>
      </c>
      <c r="O87" s="2">
        <f>IF('Invoer Parameters'!$D$47="Annuïteit",O59,O74)</f>
        <v>0</v>
      </c>
      <c r="P87" s="2">
        <f>IF('Invoer Parameters'!$D$47="Annuïteit",P59,P74)</f>
        <v>0</v>
      </c>
      <c r="Q87" s="2">
        <f>IF('Invoer Parameters'!$D$47="Annuïteit",Q59,Q74)</f>
        <v>0</v>
      </c>
      <c r="R87" s="2">
        <f>IF('Invoer Parameters'!$D$47="Annuïteit",R59,R74)</f>
        <v>0</v>
      </c>
      <c r="S87" s="2">
        <f>IF('Invoer Parameters'!$D$47="Annuïteit",S59,S74)</f>
        <v>0</v>
      </c>
      <c r="T87" s="2">
        <f>IF('Invoer Parameters'!$D$47="Annuïteit",T59,T74)</f>
        <v>0</v>
      </c>
      <c r="U87" s="2">
        <f>IF('Invoer Parameters'!$D$47="Annuïteit",U59,U74)</f>
        <v>0</v>
      </c>
      <c r="V87" s="2">
        <f>IF('Invoer Parameters'!$D$47="Annuïteit",V59,V74)</f>
        <v>0</v>
      </c>
      <c r="W87" s="2">
        <f>IF('Invoer Parameters'!$D$47="Annuïteit",W59,W74)</f>
        <v>0</v>
      </c>
      <c r="X87" s="2">
        <f>IF('Invoer Parameters'!$D$47="Annuïteit",X59,X74)</f>
        <v>0</v>
      </c>
      <c r="Y87" s="2">
        <f>IF('Invoer Parameters'!$D$47="Annuïteit",Y59,Y74)</f>
        <v>0</v>
      </c>
      <c r="Z87" s="2">
        <f>IF('Invoer Parameters'!$D$47="Annuïteit",Z59,Z74)</f>
        <v>0</v>
      </c>
      <c r="AA87" s="2">
        <f>IF('Invoer Parameters'!$D$47="Annuïteit",AA59,AA74)</f>
        <v>0</v>
      </c>
      <c r="AB87" s="2">
        <f>IF('Invoer Parameters'!$D$47="Annuïteit",AB59,AB74)</f>
        <v>0</v>
      </c>
      <c r="AC87" s="2">
        <f>IF('Invoer Parameters'!$D$47="Annuïteit",AC59,AC74)</f>
        <v>0</v>
      </c>
      <c r="AD87" s="2">
        <f>IF('Invoer Parameters'!$D$47="Annuïteit",AD59,AD74)</f>
        <v>0</v>
      </c>
      <c r="AE87" s="2">
        <f>IF('Invoer Parameters'!$D$47="Annuïteit",AE59,AE74)</f>
        <v>0</v>
      </c>
      <c r="AF87" s="2">
        <f>IF('Invoer Parameters'!$D$47="Annuïteit",AF59,AF74)</f>
        <v>0</v>
      </c>
      <c r="AG87" s="2">
        <f>IF('Invoer Parameters'!$D$47="Annuïteit",AG59,AG74)</f>
        <v>0</v>
      </c>
      <c r="AH87" s="2">
        <f>IF('Invoer Parameters'!$D$47="Annuïteit",AH59,AH74)</f>
        <v>0</v>
      </c>
      <c r="AI87" s="2">
        <f>IF('Invoer Parameters'!$D$47="Annuïteit",AI59,AI74)</f>
        <v>0</v>
      </c>
      <c r="AJ87" s="2">
        <f>IF('Invoer Parameters'!$D$47="Annuïteit",AJ59,AJ74)</f>
        <v>0</v>
      </c>
      <c r="AK87" s="2">
        <f>IF('Invoer Parameters'!$D$47="Annuïteit",AK59,AK74)</f>
        <v>0</v>
      </c>
      <c r="AL87" s="2">
        <f>IF('Invoer Parameters'!$D$47="Annuïteit",AL59,AL74)</f>
        <v>0</v>
      </c>
      <c r="AM87" s="2">
        <f>IF('Invoer Parameters'!$D$47="Annuïteit",AM59,AM74)</f>
        <v>0</v>
      </c>
      <c r="AN87" s="2">
        <f>IF('Invoer Parameters'!$D$47="Annuïteit",AN59,AN74)</f>
        <v>0</v>
      </c>
      <c r="AO87" s="2">
        <f>IF('Invoer Parameters'!$D$47="Annuïteit",AO59,AO74)</f>
        <v>0</v>
      </c>
      <c r="AP87" s="2">
        <f>IF('Invoer Parameters'!$D$47="Annuïteit",AP59,AP74)</f>
        <v>0</v>
      </c>
      <c r="AQ87" s="2">
        <f>IF('Invoer Parameters'!$D$47="Annuïteit",AQ59,AQ74)</f>
        <v>0</v>
      </c>
      <c r="AR87" s="2">
        <f>IF('Invoer Parameters'!$D$47="Annuïteit",AR59,AR74)</f>
        <v>0</v>
      </c>
      <c r="AS87" s="2">
        <f>IF('Invoer Parameters'!$D$47="Annuïteit",AS59,AS74)</f>
        <v>0</v>
      </c>
    </row>
    <row r="88" spans="2:45">
      <c r="B88" s="1" t="s">
        <v>306</v>
      </c>
      <c r="C88" s="2" t="str">
        <f>IF('Invoer Parameters'!$D$47="Annuïteit",C60,C75)</f>
        <v>Rente VV investering 2 Annuiteit</v>
      </c>
      <c r="D88" s="1" t="s">
        <v>77</v>
      </c>
      <c r="E88" s="22"/>
      <c r="F88" s="2">
        <f>IF('Invoer Parameters'!$D$47="Annuïteit",F60,F75)</f>
        <v>0</v>
      </c>
      <c r="G88" s="2" t="e">
        <f>IF('Invoer Parameters'!$D$47="Annuïteit",G60,G75)</f>
        <v>#NUM!</v>
      </c>
      <c r="H88" s="2">
        <f>IF('Invoer Parameters'!$D$47="Annuïteit",H60,H75)</f>
        <v>0</v>
      </c>
      <c r="I88" s="2">
        <f>IF('Invoer Parameters'!$D$47="Annuïteit",I60,I75)</f>
        <v>0</v>
      </c>
      <c r="J88" s="2">
        <f>IF('Invoer Parameters'!$D$47="Annuïteit",J60,J75)</f>
        <v>0</v>
      </c>
      <c r="K88" s="2">
        <f>IF('Invoer Parameters'!$D$47="Annuïteit",K60,K75)</f>
        <v>0</v>
      </c>
      <c r="L88" s="2">
        <f>IF('Invoer Parameters'!$D$47="Annuïteit",L60,L75)</f>
        <v>0</v>
      </c>
      <c r="M88" s="2">
        <f>IF('Invoer Parameters'!$D$47="Annuïteit",M60,M75)</f>
        <v>0</v>
      </c>
      <c r="N88" s="2">
        <f>IF('Invoer Parameters'!$D$47="Annuïteit",N60,N75)</f>
        <v>0</v>
      </c>
      <c r="O88" s="2">
        <f>IF('Invoer Parameters'!$D$47="Annuïteit",O60,O75)</f>
        <v>0</v>
      </c>
      <c r="P88" s="2">
        <f>IF('Invoer Parameters'!$D$47="Annuïteit",P60,P75)</f>
        <v>0</v>
      </c>
      <c r="Q88" s="2">
        <f>IF('Invoer Parameters'!$D$47="Annuïteit",Q60,Q75)</f>
        <v>0</v>
      </c>
      <c r="R88" s="2">
        <f>IF('Invoer Parameters'!$D$47="Annuïteit",R60,R75)</f>
        <v>0</v>
      </c>
      <c r="S88" s="2">
        <f>IF('Invoer Parameters'!$D$47="Annuïteit",S60,S75)</f>
        <v>0</v>
      </c>
      <c r="T88" s="2">
        <f>IF('Invoer Parameters'!$D$47="Annuïteit",T60,T75)</f>
        <v>0</v>
      </c>
      <c r="U88" s="2">
        <f>IF('Invoer Parameters'!$D$47="Annuïteit",U60,U75)</f>
        <v>0</v>
      </c>
      <c r="V88" s="2">
        <f>IF('Invoer Parameters'!$D$47="Annuïteit",V60,V75)</f>
        <v>0</v>
      </c>
      <c r="W88" s="2">
        <f>IF('Invoer Parameters'!$D$47="Annuïteit",W60,W75)</f>
        <v>0</v>
      </c>
      <c r="X88" s="2">
        <f>IF('Invoer Parameters'!$D$47="Annuïteit",X60,X75)</f>
        <v>0</v>
      </c>
      <c r="Y88" s="2">
        <f>IF('Invoer Parameters'!$D$47="Annuïteit",Y60,Y75)</f>
        <v>0</v>
      </c>
      <c r="Z88" s="2">
        <f>IF('Invoer Parameters'!$D$47="Annuïteit",Z60,Z75)</f>
        <v>0</v>
      </c>
      <c r="AA88" s="2">
        <f>IF('Invoer Parameters'!$D$47="Annuïteit",AA60,AA75)</f>
        <v>0</v>
      </c>
      <c r="AB88" s="2">
        <f>IF('Invoer Parameters'!$D$47="Annuïteit",AB60,AB75)</f>
        <v>0</v>
      </c>
      <c r="AC88" s="2">
        <f>IF('Invoer Parameters'!$D$47="Annuïteit",AC60,AC75)</f>
        <v>0</v>
      </c>
      <c r="AD88" s="2">
        <f>IF('Invoer Parameters'!$D$47="Annuïteit",AD60,AD75)</f>
        <v>0</v>
      </c>
      <c r="AE88" s="2">
        <f>IF('Invoer Parameters'!$D$47="Annuïteit",AE60,AE75)</f>
        <v>0</v>
      </c>
      <c r="AF88" s="2">
        <f>IF('Invoer Parameters'!$D$47="Annuïteit",AF60,AF75)</f>
        <v>0</v>
      </c>
      <c r="AG88" s="2">
        <f>IF('Invoer Parameters'!$D$47="Annuïteit",AG60,AG75)</f>
        <v>0</v>
      </c>
      <c r="AH88" s="2">
        <f>IF('Invoer Parameters'!$D$47="Annuïteit",AH60,AH75)</f>
        <v>0</v>
      </c>
      <c r="AI88" s="2">
        <f>IF('Invoer Parameters'!$D$47="Annuïteit",AI60,AI75)</f>
        <v>0</v>
      </c>
      <c r="AJ88" s="2">
        <f>IF('Invoer Parameters'!$D$47="Annuïteit",AJ60,AJ75)</f>
        <v>0</v>
      </c>
      <c r="AK88" s="2">
        <f>IF('Invoer Parameters'!$D$47="Annuïteit",AK60,AK75)</f>
        <v>0</v>
      </c>
      <c r="AL88" s="2">
        <f>IF('Invoer Parameters'!$D$47="Annuïteit",AL60,AL75)</f>
        <v>0</v>
      </c>
      <c r="AM88" s="2">
        <f>IF('Invoer Parameters'!$D$47="Annuïteit",AM60,AM75)</f>
        <v>0</v>
      </c>
      <c r="AN88" s="2">
        <f>IF('Invoer Parameters'!$D$47="Annuïteit",AN60,AN75)</f>
        <v>0</v>
      </c>
      <c r="AO88" s="2">
        <f>IF('Invoer Parameters'!$D$47="Annuïteit",AO60,AO75)</f>
        <v>0</v>
      </c>
      <c r="AP88" s="2">
        <f>IF('Invoer Parameters'!$D$47="Annuïteit",AP60,AP75)</f>
        <v>0</v>
      </c>
      <c r="AQ88" s="2">
        <f>IF('Invoer Parameters'!$D$47="Annuïteit",AQ60,AQ75)</f>
        <v>0</v>
      </c>
      <c r="AR88" s="2">
        <f>IF('Invoer Parameters'!$D$47="Annuïteit",AR60,AR75)</f>
        <v>0</v>
      </c>
      <c r="AS88" s="2">
        <f>IF('Invoer Parameters'!$D$47="Annuïteit",AS60,AS75)</f>
        <v>0</v>
      </c>
    </row>
    <row r="89" spans="2:45">
      <c r="B89" s="1" t="s">
        <v>307</v>
      </c>
      <c r="C89" s="2" t="str">
        <f>IF('Invoer Parameters'!$D$47="Annuïteit",C61,C76)</f>
        <v>Rente VV investering 3 Annuiteit</v>
      </c>
      <c r="D89" s="1" t="s">
        <v>77</v>
      </c>
      <c r="E89" s="22"/>
      <c r="F89" s="2">
        <f>IF('Invoer Parameters'!$D$47="Annuïteit",F61,F76)</f>
        <v>0</v>
      </c>
      <c r="G89" s="2" t="e">
        <f>IF('Invoer Parameters'!$D$47="Annuïteit",G61,G76)</f>
        <v>#NUM!</v>
      </c>
      <c r="H89" s="2">
        <f>IF('Invoer Parameters'!$D$47="Annuïteit",H61,H76)</f>
        <v>0</v>
      </c>
      <c r="I89" s="2">
        <f>IF('Invoer Parameters'!$D$47="Annuïteit",I61,I76)</f>
        <v>0</v>
      </c>
      <c r="J89" s="2">
        <f>IF('Invoer Parameters'!$D$47="Annuïteit",J61,J76)</f>
        <v>0</v>
      </c>
      <c r="K89" s="2">
        <f>IF('Invoer Parameters'!$D$47="Annuïteit",K61,K76)</f>
        <v>0</v>
      </c>
      <c r="L89" s="2">
        <f>IF('Invoer Parameters'!$D$47="Annuïteit",L61,L76)</f>
        <v>0</v>
      </c>
      <c r="M89" s="2">
        <f>IF('Invoer Parameters'!$D$47="Annuïteit",M61,M76)</f>
        <v>0</v>
      </c>
      <c r="N89" s="2">
        <f>IF('Invoer Parameters'!$D$47="Annuïteit",N61,N76)</f>
        <v>0</v>
      </c>
      <c r="O89" s="2">
        <f>IF('Invoer Parameters'!$D$47="Annuïteit",O61,O76)</f>
        <v>0</v>
      </c>
      <c r="P89" s="2">
        <f>IF('Invoer Parameters'!$D$47="Annuïteit",P61,P76)</f>
        <v>0</v>
      </c>
      <c r="Q89" s="2">
        <f>IF('Invoer Parameters'!$D$47="Annuïteit",Q61,Q76)</f>
        <v>0</v>
      </c>
      <c r="R89" s="2">
        <f>IF('Invoer Parameters'!$D$47="Annuïteit",R61,R76)</f>
        <v>0</v>
      </c>
      <c r="S89" s="2">
        <f>IF('Invoer Parameters'!$D$47="Annuïteit",S61,S76)</f>
        <v>0</v>
      </c>
      <c r="T89" s="2">
        <f>IF('Invoer Parameters'!$D$47="Annuïteit",T61,T76)</f>
        <v>0</v>
      </c>
      <c r="U89" s="2">
        <f>IF('Invoer Parameters'!$D$47="Annuïteit",U61,U76)</f>
        <v>0</v>
      </c>
      <c r="V89" s="2">
        <f>IF('Invoer Parameters'!$D$47="Annuïteit",V61,V76)</f>
        <v>0</v>
      </c>
      <c r="W89" s="2">
        <f>IF('Invoer Parameters'!$D$47="Annuïteit",W61,W76)</f>
        <v>0</v>
      </c>
      <c r="X89" s="2">
        <f>IF('Invoer Parameters'!$D$47="Annuïteit",X61,X76)</f>
        <v>0</v>
      </c>
      <c r="Y89" s="2">
        <f>IF('Invoer Parameters'!$D$47="Annuïteit",Y61,Y76)</f>
        <v>0</v>
      </c>
      <c r="Z89" s="2">
        <f>IF('Invoer Parameters'!$D$47="Annuïteit",Z61,Z76)</f>
        <v>0</v>
      </c>
      <c r="AA89" s="2">
        <f>IF('Invoer Parameters'!$D$47="Annuïteit",AA61,AA76)</f>
        <v>0</v>
      </c>
      <c r="AB89" s="2">
        <f>IF('Invoer Parameters'!$D$47="Annuïteit",AB61,AB76)</f>
        <v>0</v>
      </c>
      <c r="AC89" s="2">
        <f>IF('Invoer Parameters'!$D$47="Annuïteit",AC61,AC76)</f>
        <v>0</v>
      </c>
      <c r="AD89" s="2">
        <f>IF('Invoer Parameters'!$D$47="Annuïteit",AD61,AD76)</f>
        <v>0</v>
      </c>
      <c r="AE89" s="2">
        <f>IF('Invoer Parameters'!$D$47="Annuïteit",AE61,AE76)</f>
        <v>0</v>
      </c>
      <c r="AF89" s="2">
        <f>IF('Invoer Parameters'!$D$47="Annuïteit",AF61,AF76)</f>
        <v>0</v>
      </c>
      <c r="AG89" s="2">
        <f>IF('Invoer Parameters'!$D$47="Annuïteit",AG61,AG76)</f>
        <v>0</v>
      </c>
      <c r="AH89" s="2">
        <f>IF('Invoer Parameters'!$D$47="Annuïteit",AH61,AH76)</f>
        <v>0</v>
      </c>
      <c r="AI89" s="2">
        <f>IF('Invoer Parameters'!$D$47="Annuïteit",AI61,AI76)</f>
        <v>0</v>
      </c>
      <c r="AJ89" s="2">
        <f>IF('Invoer Parameters'!$D$47="Annuïteit",AJ61,AJ76)</f>
        <v>0</v>
      </c>
      <c r="AK89" s="2">
        <f>IF('Invoer Parameters'!$D$47="Annuïteit",AK61,AK76)</f>
        <v>0</v>
      </c>
      <c r="AL89" s="2">
        <f>IF('Invoer Parameters'!$D$47="Annuïteit",AL61,AL76)</f>
        <v>0</v>
      </c>
      <c r="AM89" s="2">
        <f>IF('Invoer Parameters'!$D$47="Annuïteit",AM61,AM76)</f>
        <v>0</v>
      </c>
      <c r="AN89" s="2">
        <f>IF('Invoer Parameters'!$D$47="Annuïteit",AN61,AN76)</f>
        <v>0</v>
      </c>
      <c r="AO89" s="2">
        <f>IF('Invoer Parameters'!$D$47="Annuïteit",AO61,AO76)</f>
        <v>0</v>
      </c>
      <c r="AP89" s="2">
        <f>IF('Invoer Parameters'!$D$47="Annuïteit",AP61,AP76)</f>
        <v>0</v>
      </c>
      <c r="AQ89" s="2">
        <f>IF('Invoer Parameters'!$D$47="Annuïteit",AQ61,AQ76)</f>
        <v>0</v>
      </c>
      <c r="AR89" s="2">
        <f>IF('Invoer Parameters'!$D$47="Annuïteit",AR61,AR76)</f>
        <v>0</v>
      </c>
      <c r="AS89" s="2">
        <f>IF('Invoer Parameters'!$D$47="Annuïteit",AS61,AS76)</f>
        <v>0</v>
      </c>
    </row>
    <row r="90" spans="2:45">
      <c r="B90" s="1" t="s">
        <v>308</v>
      </c>
      <c r="C90" s="2" t="str">
        <f>IF('Invoer Parameters'!$D$47="Annuïteit",C62,C77)</f>
        <v>Rente VV investering 4 Annuiteit</v>
      </c>
      <c r="D90" s="1" t="s">
        <v>77</v>
      </c>
      <c r="E90" s="22"/>
      <c r="F90" s="2">
        <f>IF('Invoer Parameters'!$D$47="Annuïteit",F62,F77)</f>
        <v>0</v>
      </c>
      <c r="G90" s="2" t="e">
        <f>IF('Invoer Parameters'!$D$47="Annuïteit",G62,G77)</f>
        <v>#NUM!</v>
      </c>
      <c r="H90" s="2">
        <f>IF('Invoer Parameters'!$D$47="Annuïteit",H62,H77)</f>
        <v>0</v>
      </c>
      <c r="I90" s="2">
        <f>IF('Invoer Parameters'!$D$47="Annuïteit",I62,I77)</f>
        <v>0</v>
      </c>
      <c r="J90" s="2">
        <f>IF('Invoer Parameters'!$D$47="Annuïteit",J62,J77)</f>
        <v>0</v>
      </c>
      <c r="K90" s="2">
        <f>IF('Invoer Parameters'!$D$47="Annuïteit",K62,K77)</f>
        <v>0</v>
      </c>
      <c r="L90" s="2">
        <f>IF('Invoer Parameters'!$D$47="Annuïteit",L62,L77)</f>
        <v>0</v>
      </c>
      <c r="M90" s="2">
        <f>IF('Invoer Parameters'!$D$47="Annuïteit",M62,M77)</f>
        <v>0</v>
      </c>
      <c r="N90" s="2">
        <f>IF('Invoer Parameters'!$D$47="Annuïteit",N62,N77)</f>
        <v>0</v>
      </c>
      <c r="O90" s="2">
        <f>IF('Invoer Parameters'!$D$47="Annuïteit",O62,O77)</f>
        <v>0</v>
      </c>
      <c r="P90" s="2">
        <f>IF('Invoer Parameters'!$D$47="Annuïteit",P62,P77)</f>
        <v>0</v>
      </c>
      <c r="Q90" s="2">
        <f>IF('Invoer Parameters'!$D$47="Annuïteit",Q62,Q77)</f>
        <v>0</v>
      </c>
      <c r="R90" s="2">
        <f>IF('Invoer Parameters'!$D$47="Annuïteit",R62,R77)</f>
        <v>0</v>
      </c>
      <c r="S90" s="2">
        <f>IF('Invoer Parameters'!$D$47="Annuïteit",S62,S77)</f>
        <v>0</v>
      </c>
      <c r="T90" s="2">
        <f>IF('Invoer Parameters'!$D$47="Annuïteit",T62,T77)</f>
        <v>0</v>
      </c>
      <c r="U90" s="2">
        <f>IF('Invoer Parameters'!$D$47="Annuïteit",U62,U77)</f>
        <v>0</v>
      </c>
      <c r="V90" s="2">
        <f>IF('Invoer Parameters'!$D$47="Annuïteit",V62,V77)</f>
        <v>0</v>
      </c>
      <c r="W90" s="2">
        <f>IF('Invoer Parameters'!$D$47="Annuïteit",W62,W77)</f>
        <v>0</v>
      </c>
      <c r="X90" s="2">
        <f>IF('Invoer Parameters'!$D$47="Annuïteit",X62,X77)</f>
        <v>0</v>
      </c>
      <c r="Y90" s="2">
        <f>IF('Invoer Parameters'!$D$47="Annuïteit",Y62,Y77)</f>
        <v>0</v>
      </c>
      <c r="Z90" s="2">
        <f>IF('Invoer Parameters'!$D$47="Annuïteit",Z62,Z77)</f>
        <v>0</v>
      </c>
      <c r="AA90" s="2">
        <f>IF('Invoer Parameters'!$D$47="Annuïteit",AA62,AA77)</f>
        <v>0</v>
      </c>
      <c r="AB90" s="2">
        <f>IF('Invoer Parameters'!$D$47="Annuïteit",AB62,AB77)</f>
        <v>0</v>
      </c>
      <c r="AC90" s="2">
        <f>IF('Invoer Parameters'!$D$47="Annuïteit",AC62,AC77)</f>
        <v>0</v>
      </c>
      <c r="AD90" s="2">
        <f>IF('Invoer Parameters'!$D$47="Annuïteit",AD62,AD77)</f>
        <v>0</v>
      </c>
      <c r="AE90" s="2">
        <f>IF('Invoer Parameters'!$D$47="Annuïteit",AE62,AE77)</f>
        <v>0</v>
      </c>
      <c r="AF90" s="2">
        <f>IF('Invoer Parameters'!$D$47="Annuïteit",AF62,AF77)</f>
        <v>0</v>
      </c>
      <c r="AG90" s="2">
        <f>IF('Invoer Parameters'!$D$47="Annuïteit",AG62,AG77)</f>
        <v>0</v>
      </c>
      <c r="AH90" s="2">
        <f>IF('Invoer Parameters'!$D$47="Annuïteit",AH62,AH77)</f>
        <v>0</v>
      </c>
      <c r="AI90" s="2">
        <f>IF('Invoer Parameters'!$D$47="Annuïteit",AI62,AI77)</f>
        <v>0</v>
      </c>
      <c r="AJ90" s="2">
        <f>IF('Invoer Parameters'!$D$47="Annuïteit",AJ62,AJ77)</f>
        <v>0</v>
      </c>
      <c r="AK90" s="2">
        <f>IF('Invoer Parameters'!$D$47="Annuïteit",AK62,AK77)</f>
        <v>0</v>
      </c>
      <c r="AL90" s="2">
        <f>IF('Invoer Parameters'!$D$47="Annuïteit",AL62,AL77)</f>
        <v>0</v>
      </c>
      <c r="AM90" s="2">
        <f>IF('Invoer Parameters'!$D$47="Annuïteit",AM62,AM77)</f>
        <v>0</v>
      </c>
      <c r="AN90" s="2">
        <f>IF('Invoer Parameters'!$D$47="Annuïteit",AN62,AN77)</f>
        <v>0</v>
      </c>
      <c r="AO90" s="2">
        <f>IF('Invoer Parameters'!$D$47="Annuïteit",AO62,AO77)</f>
        <v>0</v>
      </c>
      <c r="AP90" s="2">
        <f>IF('Invoer Parameters'!$D$47="Annuïteit",AP62,AP77)</f>
        <v>0</v>
      </c>
      <c r="AQ90" s="2">
        <f>IF('Invoer Parameters'!$D$47="Annuïteit",AQ62,AQ77)</f>
        <v>0</v>
      </c>
      <c r="AR90" s="2">
        <f>IF('Invoer Parameters'!$D$47="Annuïteit",AR62,AR77)</f>
        <v>0</v>
      </c>
      <c r="AS90" s="2">
        <f>IF('Invoer Parameters'!$D$47="Annuïteit",AS62,AS77)</f>
        <v>0</v>
      </c>
    </row>
    <row r="91" spans="2:45">
      <c r="B91" s="1" t="s">
        <v>309</v>
      </c>
      <c r="C91" s="2" t="str">
        <f>IF('Invoer Parameters'!$D$47="Annuïteit",C63,C78)</f>
        <v>Rente VV investering 5 Annuiteit</v>
      </c>
      <c r="D91" s="1" t="s">
        <v>77</v>
      </c>
      <c r="E91" s="22"/>
      <c r="F91" s="2">
        <f>IF('Invoer Parameters'!$D$47="Annuïteit",F63,F78)</f>
        <v>0</v>
      </c>
      <c r="G91" s="2" t="e">
        <f>IF('Invoer Parameters'!$D$47="Annuïteit",G63,G78)</f>
        <v>#NUM!</v>
      </c>
      <c r="H91" s="2">
        <f>IF('Invoer Parameters'!$D$47="Annuïteit",H63,H78)</f>
        <v>0</v>
      </c>
      <c r="I91" s="2">
        <f>IF('Invoer Parameters'!$D$47="Annuïteit",I63,I78)</f>
        <v>0</v>
      </c>
      <c r="J91" s="2">
        <f>IF('Invoer Parameters'!$D$47="Annuïteit",J63,J78)</f>
        <v>0</v>
      </c>
      <c r="K91" s="2">
        <f>IF('Invoer Parameters'!$D$47="Annuïteit",K63,K78)</f>
        <v>0</v>
      </c>
      <c r="L91" s="2">
        <f>IF('Invoer Parameters'!$D$47="Annuïteit",L63,L78)</f>
        <v>0</v>
      </c>
      <c r="M91" s="2">
        <f>IF('Invoer Parameters'!$D$47="Annuïteit",M63,M78)</f>
        <v>0</v>
      </c>
      <c r="N91" s="2">
        <f>IF('Invoer Parameters'!$D$47="Annuïteit",N63,N78)</f>
        <v>0</v>
      </c>
      <c r="O91" s="2">
        <f>IF('Invoer Parameters'!$D$47="Annuïteit",O63,O78)</f>
        <v>0</v>
      </c>
      <c r="P91" s="2">
        <f>IF('Invoer Parameters'!$D$47="Annuïteit",P63,P78)</f>
        <v>0</v>
      </c>
      <c r="Q91" s="2">
        <f>IF('Invoer Parameters'!$D$47="Annuïteit",Q63,Q78)</f>
        <v>0</v>
      </c>
      <c r="R91" s="2">
        <f>IF('Invoer Parameters'!$D$47="Annuïteit",R63,R78)</f>
        <v>0</v>
      </c>
      <c r="S91" s="2">
        <f>IF('Invoer Parameters'!$D$47="Annuïteit",S63,S78)</f>
        <v>0</v>
      </c>
      <c r="T91" s="2">
        <f>IF('Invoer Parameters'!$D$47="Annuïteit",T63,T78)</f>
        <v>0</v>
      </c>
      <c r="U91" s="2">
        <f>IF('Invoer Parameters'!$D$47="Annuïteit",U63,U78)</f>
        <v>0</v>
      </c>
      <c r="V91" s="2">
        <f>IF('Invoer Parameters'!$D$47="Annuïteit",V63,V78)</f>
        <v>0</v>
      </c>
      <c r="W91" s="2">
        <f>IF('Invoer Parameters'!$D$47="Annuïteit",W63,W78)</f>
        <v>0</v>
      </c>
      <c r="X91" s="2">
        <f>IF('Invoer Parameters'!$D$47="Annuïteit",X63,X78)</f>
        <v>0</v>
      </c>
      <c r="Y91" s="2">
        <f>IF('Invoer Parameters'!$D$47="Annuïteit",Y63,Y78)</f>
        <v>0</v>
      </c>
      <c r="Z91" s="2">
        <f>IF('Invoer Parameters'!$D$47="Annuïteit",Z63,Z78)</f>
        <v>0</v>
      </c>
      <c r="AA91" s="2">
        <f>IF('Invoer Parameters'!$D$47="Annuïteit",AA63,AA78)</f>
        <v>0</v>
      </c>
      <c r="AB91" s="2">
        <f>IF('Invoer Parameters'!$D$47="Annuïteit",AB63,AB78)</f>
        <v>0</v>
      </c>
      <c r="AC91" s="2">
        <f>IF('Invoer Parameters'!$D$47="Annuïteit",AC63,AC78)</f>
        <v>0</v>
      </c>
      <c r="AD91" s="2">
        <f>IF('Invoer Parameters'!$D$47="Annuïteit",AD63,AD78)</f>
        <v>0</v>
      </c>
      <c r="AE91" s="2">
        <f>IF('Invoer Parameters'!$D$47="Annuïteit",AE63,AE78)</f>
        <v>0</v>
      </c>
      <c r="AF91" s="2">
        <f>IF('Invoer Parameters'!$D$47="Annuïteit",AF63,AF78)</f>
        <v>0</v>
      </c>
      <c r="AG91" s="2">
        <f>IF('Invoer Parameters'!$D$47="Annuïteit",AG63,AG78)</f>
        <v>0</v>
      </c>
      <c r="AH91" s="2">
        <f>IF('Invoer Parameters'!$D$47="Annuïteit",AH63,AH78)</f>
        <v>0</v>
      </c>
      <c r="AI91" s="2">
        <f>IF('Invoer Parameters'!$D$47="Annuïteit",AI63,AI78)</f>
        <v>0</v>
      </c>
      <c r="AJ91" s="2">
        <f>IF('Invoer Parameters'!$D$47="Annuïteit",AJ63,AJ78)</f>
        <v>0</v>
      </c>
      <c r="AK91" s="2">
        <f>IF('Invoer Parameters'!$D$47="Annuïteit",AK63,AK78)</f>
        <v>0</v>
      </c>
      <c r="AL91" s="2">
        <f>IF('Invoer Parameters'!$D$47="Annuïteit",AL63,AL78)</f>
        <v>0</v>
      </c>
      <c r="AM91" s="2">
        <f>IF('Invoer Parameters'!$D$47="Annuïteit",AM63,AM78)</f>
        <v>0</v>
      </c>
      <c r="AN91" s="2">
        <f>IF('Invoer Parameters'!$D$47="Annuïteit",AN63,AN78)</f>
        <v>0</v>
      </c>
      <c r="AO91" s="2">
        <f>IF('Invoer Parameters'!$D$47="Annuïteit",AO63,AO78)</f>
        <v>0</v>
      </c>
      <c r="AP91" s="2">
        <f>IF('Invoer Parameters'!$D$47="Annuïteit",AP63,AP78)</f>
        <v>0</v>
      </c>
      <c r="AQ91" s="2">
        <f>IF('Invoer Parameters'!$D$47="Annuïteit",AQ63,AQ78)</f>
        <v>0</v>
      </c>
      <c r="AR91" s="2">
        <f>IF('Invoer Parameters'!$D$47="Annuïteit",AR63,AR78)</f>
        <v>0</v>
      </c>
      <c r="AS91" s="2">
        <f>IF('Invoer Parameters'!$D$47="Annuïteit",AS63,AS78)</f>
        <v>0</v>
      </c>
    </row>
    <row r="92" spans="2:45" s="289" customFormat="1">
      <c r="B92" s="289" t="s">
        <v>310</v>
      </c>
      <c r="C92" s="289" t="s">
        <v>311</v>
      </c>
      <c r="D92" s="289" t="s">
        <v>77</v>
      </c>
      <c r="E92" s="290" t="e">
        <f>SUM(F92:AS92)</f>
        <v>#NUM!</v>
      </c>
      <c r="F92" s="290">
        <f>SUM(F87:F91)</f>
        <v>0</v>
      </c>
      <c r="G92" s="290" t="e">
        <f t="shared" ref="G92:AE92" si="202">SUM(G87:G91)</f>
        <v>#NUM!</v>
      </c>
      <c r="H92" s="290">
        <f t="shared" si="202"/>
        <v>0</v>
      </c>
      <c r="I92" s="290">
        <f t="shared" si="202"/>
        <v>0</v>
      </c>
      <c r="J92" s="290">
        <f t="shared" si="202"/>
        <v>0</v>
      </c>
      <c r="K92" s="290">
        <f t="shared" si="202"/>
        <v>0</v>
      </c>
      <c r="L92" s="290">
        <f t="shared" si="202"/>
        <v>0</v>
      </c>
      <c r="M92" s="290">
        <f t="shared" si="202"/>
        <v>0</v>
      </c>
      <c r="N92" s="290">
        <f t="shared" si="202"/>
        <v>0</v>
      </c>
      <c r="O92" s="290">
        <f t="shared" si="202"/>
        <v>0</v>
      </c>
      <c r="P92" s="290">
        <f t="shared" si="202"/>
        <v>0</v>
      </c>
      <c r="Q92" s="290">
        <f t="shared" si="202"/>
        <v>0</v>
      </c>
      <c r="R92" s="290">
        <f t="shared" si="202"/>
        <v>0</v>
      </c>
      <c r="S92" s="290">
        <f t="shared" si="202"/>
        <v>0</v>
      </c>
      <c r="T92" s="290">
        <f t="shared" si="202"/>
        <v>0</v>
      </c>
      <c r="U92" s="290">
        <f t="shared" si="202"/>
        <v>0</v>
      </c>
      <c r="V92" s="290">
        <f t="shared" si="202"/>
        <v>0</v>
      </c>
      <c r="W92" s="290">
        <f t="shared" si="202"/>
        <v>0</v>
      </c>
      <c r="X92" s="290">
        <f t="shared" si="202"/>
        <v>0</v>
      </c>
      <c r="Y92" s="290">
        <f t="shared" si="202"/>
        <v>0</v>
      </c>
      <c r="Z92" s="290">
        <f t="shared" si="202"/>
        <v>0</v>
      </c>
      <c r="AA92" s="290">
        <f t="shared" si="202"/>
        <v>0</v>
      </c>
      <c r="AB92" s="290">
        <f t="shared" si="202"/>
        <v>0</v>
      </c>
      <c r="AC92" s="290">
        <f t="shared" si="202"/>
        <v>0</v>
      </c>
      <c r="AD92" s="290">
        <f t="shared" si="202"/>
        <v>0</v>
      </c>
      <c r="AE92" s="290">
        <f t="shared" si="202"/>
        <v>0</v>
      </c>
      <c r="AF92" s="290">
        <f t="shared" ref="AF92" si="203">SUM(AF87:AF91)</f>
        <v>0</v>
      </c>
      <c r="AG92" s="290">
        <f t="shared" ref="AG92:AI92" si="204">SUM(AG87:AG91)</f>
        <v>0</v>
      </c>
      <c r="AH92" s="290">
        <f t="shared" si="204"/>
        <v>0</v>
      </c>
      <c r="AI92" s="290">
        <f t="shared" si="204"/>
        <v>0</v>
      </c>
      <c r="AJ92" s="290">
        <f t="shared" ref="AJ92:AN92" si="205">SUM(AJ87:AJ91)</f>
        <v>0</v>
      </c>
      <c r="AK92" s="290">
        <f t="shared" si="205"/>
        <v>0</v>
      </c>
      <c r="AL92" s="290">
        <f t="shared" si="205"/>
        <v>0</v>
      </c>
      <c r="AM92" s="290">
        <f t="shared" si="205"/>
        <v>0</v>
      </c>
      <c r="AN92" s="290">
        <f t="shared" si="205"/>
        <v>0</v>
      </c>
      <c r="AO92" s="290">
        <f t="shared" ref="AO92" si="206">SUM(AO87:AO91)</f>
        <v>0</v>
      </c>
      <c r="AP92" s="290">
        <f t="shared" ref="AP92:AR92" si="207">SUM(AP87:AP91)</f>
        <v>0</v>
      </c>
      <c r="AQ92" s="290">
        <f t="shared" si="207"/>
        <v>0</v>
      </c>
      <c r="AR92" s="290">
        <f t="shared" si="207"/>
        <v>0</v>
      </c>
      <c r="AS92" s="290">
        <f t="shared" ref="AS92" si="208">SUM(AS87:AS91)</f>
        <v>0</v>
      </c>
    </row>
    <row r="94" spans="2:45" s="289" customFormat="1">
      <c r="B94" s="289" t="s">
        <v>312</v>
      </c>
      <c r="C94" s="289" t="s">
        <v>313</v>
      </c>
      <c r="D94" s="289" t="s">
        <v>77</v>
      </c>
      <c r="E94" s="290" t="e">
        <f>SUM(F94:AS94)</f>
        <v>#NUM!</v>
      </c>
      <c r="F94" s="290">
        <f>F85+F92</f>
        <v>0</v>
      </c>
      <c r="G94" s="290" t="e">
        <f>G85+G92</f>
        <v>#NUM!</v>
      </c>
      <c r="H94" s="290">
        <f>H85+H92</f>
        <v>0</v>
      </c>
      <c r="I94" s="290">
        <f>I85+I92</f>
        <v>0</v>
      </c>
      <c r="J94" s="290">
        <f>J85+J92</f>
        <v>0</v>
      </c>
      <c r="K94" s="290">
        <f t="shared" ref="K94:AE94" si="209">K85+K92</f>
        <v>0</v>
      </c>
      <c r="L94" s="290">
        <f t="shared" si="209"/>
        <v>0</v>
      </c>
      <c r="M94" s="290">
        <f t="shared" si="209"/>
        <v>0</v>
      </c>
      <c r="N94" s="290">
        <f t="shared" si="209"/>
        <v>0</v>
      </c>
      <c r="O94" s="290">
        <f t="shared" si="209"/>
        <v>0</v>
      </c>
      <c r="P94" s="290">
        <f t="shared" si="209"/>
        <v>0</v>
      </c>
      <c r="Q94" s="290">
        <f t="shared" si="209"/>
        <v>0</v>
      </c>
      <c r="R94" s="290">
        <f t="shared" si="209"/>
        <v>0</v>
      </c>
      <c r="S94" s="290">
        <f t="shared" si="209"/>
        <v>0</v>
      </c>
      <c r="T94" s="290">
        <f t="shared" si="209"/>
        <v>0</v>
      </c>
      <c r="U94" s="290">
        <f t="shared" si="209"/>
        <v>0</v>
      </c>
      <c r="V94" s="290">
        <f t="shared" si="209"/>
        <v>0</v>
      </c>
      <c r="W94" s="290">
        <f t="shared" si="209"/>
        <v>0</v>
      </c>
      <c r="X94" s="290">
        <f t="shared" si="209"/>
        <v>0</v>
      </c>
      <c r="Y94" s="290">
        <f t="shared" si="209"/>
        <v>0</v>
      </c>
      <c r="Z94" s="290">
        <f t="shared" si="209"/>
        <v>0</v>
      </c>
      <c r="AA94" s="290">
        <f t="shared" si="209"/>
        <v>0</v>
      </c>
      <c r="AB94" s="290">
        <f t="shared" si="209"/>
        <v>0</v>
      </c>
      <c r="AC94" s="290">
        <f t="shared" si="209"/>
        <v>0</v>
      </c>
      <c r="AD94" s="290">
        <f t="shared" si="209"/>
        <v>0</v>
      </c>
      <c r="AE94" s="290">
        <f t="shared" si="209"/>
        <v>0</v>
      </c>
      <c r="AF94" s="290">
        <f t="shared" ref="AF94" si="210">AF85+AF92</f>
        <v>0</v>
      </c>
      <c r="AG94" s="290">
        <f t="shared" ref="AG94:AI94" si="211">AG85+AG92</f>
        <v>0</v>
      </c>
      <c r="AH94" s="290">
        <f t="shared" si="211"/>
        <v>0</v>
      </c>
      <c r="AI94" s="290">
        <f t="shared" si="211"/>
        <v>0</v>
      </c>
      <c r="AJ94" s="290">
        <f t="shared" ref="AJ94:AN94" si="212">AJ85+AJ92</f>
        <v>0</v>
      </c>
      <c r="AK94" s="290">
        <f t="shared" si="212"/>
        <v>0</v>
      </c>
      <c r="AL94" s="290">
        <f t="shared" si="212"/>
        <v>0</v>
      </c>
      <c r="AM94" s="290">
        <f t="shared" si="212"/>
        <v>0</v>
      </c>
      <c r="AN94" s="290">
        <f t="shared" si="212"/>
        <v>0</v>
      </c>
      <c r="AO94" s="290">
        <f t="shared" ref="AO94" si="213">AO85+AO92</f>
        <v>0</v>
      </c>
      <c r="AP94" s="290">
        <f t="shared" ref="AP94:AR94" si="214">AP85+AP92</f>
        <v>0</v>
      </c>
      <c r="AQ94" s="290">
        <f t="shared" si="214"/>
        <v>0</v>
      </c>
      <c r="AR94" s="290">
        <f t="shared" si="214"/>
        <v>0</v>
      </c>
      <c r="AS94" s="290">
        <f t="shared" ref="AS94" si="215">AS85+AS92</f>
        <v>0</v>
      </c>
    </row>
    <row r="96" spans="2:45" s="278" customFormat="1">
      <c r="B96" s="278" t="s">
        <v>314</v>
      </c>
      <c r="C96" s="278" t="s">
        <v>315</v>
      </c>
      <c r="D96" s="278" t="s">
        <v>77</v>
      </c>
      <c r="E96" s="279" t="e">
        <f ca="1">SUM(F96:AS96)</f>
        <v>#REF!</v>
      </c>
      <c r="F96" s="279" t="e">
        <f t="shared" ref="F96:AE96" ca="1" si="216">F33-F94</f>
        <v>#REF!</v>
      </c>
      <c r="G96" s="279" t="e">
        <f t="shared" ca="1" si="216"/>
        <v>#REF!</v>
      </c>
      <c r="H96" s="279" t="e">
        <f t="shared" ca="1" si="216"/>
        <v>#REF!</v>
      </c>
      <c r="I96" s="279" t="e">
        <f ca="1">I33-I94</f>
        <v>#REF!</v>
      </c>
      <c r="J96" s="279" t="e">
        <f t="shared" ca="1" si="216"/>
        <v>#REF!</v>
      </c>
      <c r="K96" s="279" t="e">
        <f t="shared" ca="1" si="216"/>
        <v>#REF!</v>
      </c>
      <c r="L96" s="279" t="e">
        <f t="shared" ca="1" si="216"/>
        <v>#REF!</v>
      </c>
      <c r="M96" s="279" t="e">
        <f t="shared" ca="1" si="216"/>
        <v>#REF!</v>
      </c>
      <c r="N96" s="279" t="e">
        <f t="shared" ca="1" si="216"/>
        <v>#REF!</v>
      </c>
      <c r="O96" s="279" t="e">
        <f t="shared" ca="1" si="216"/>
        <v>#REF!</v>
      </c>
      <c r="P96" s="279" t="e">
        <f t="shared" ca="1" si="216"/>
        <v>#REF!</v>
      </c>
      <c r="Q96" s="279" t="e">
        <f t="shared" ca="1" si="216"/>
        <v>#REF!</v>
      </c>
      <c r="R96" s="279" t="e">
        <f t="shared" ca="1" si="216"/>
        <v>#REF!</v>
      </c>
      <c r="S96" s="279" t="e">
        <f t="shared" ca="1" si="216"/>
        <v>#REF!</v>
      </c>
      <c r="T96" s="279" t="e">
        <f t="shared" ca="1" si="216"/>
        <v>#REF!</v>
      </c>
      <c r="U96" s="279" t="e">
        <f t="shared" ca="1" si="216"/>
        <v>#REF!</v>
      </c>
      <c r="V96" s="279" t="e">
        <f t="shared" ca="1" si="216"/>
        <v>#REF!</v>
      </c>
      <c r="W96" s="279" t="e">
        <f t="shared" ca="1" si="216"/>
        <v>#REF!</v>
      </c>
      <c r="X96" s="279" t="e">
        <f t="shared" ca="1" si="216"/>
        <v>#REF!</v>
      </c>
      <c r="Y96" s="279" t="e">
        <f t="shared" ca="1" si="216"/>
        <v>#REF!</v>
      </c>
      <c r="Z96" s="279" t="e">
        <f t="shared" ca="1" si="216"/>
        <v>#REF!</v>
      </c>
      <c r="AA96" s="279" t="e">
        <f t="shared" ca="1" si="216"/>
        <v>#REF!</v>
      </c>
      <c r="AB96" s="279" t="e">
        <f t="shared" ca="1" si="216"/>
        <v>#REF!</v>
      </c>
      <c r="AC96" s="279" t="e">
        <f t="shared" ca="1" si="216"/>
        <v>#REF!</v>
      </c>
      <c r="AD96" s="279" t="e">
        <f t="shared" ca="1" si="216"/>
        <v>#REF!</v>
      </c>
      <c r="AE96" s="279" t="e">
        <f t="shared" ca="1" si="216"/>
        <v>#REF!</v>
      </c>
      <c r="AF96" s="279" t="e">
        <f t="shared" ref="AF96" ca="1" si="217">AF33-AF94</f>
        <v>#REF!</v>
      </c>
      <c r="AG96" s="279" t="e">
        <f t="shared" ref="AG96:AI96" ca="1" si="218">AG33-AG94</f>
        <v>#REF!</v>
      </c>
      <c r="AH96" s="279" t="e">
        <f t="shared" ca="1" si="218"/>
        <v>#REF!</v>
      </c>
      <c r="AI96" s="279" t="e">
        <f t="shared" ca="1" si="218"/>
        <v>#REF!</v>
      </c>
      <c r="AJ96" s="279" t="e">
        <f t="shared" ref="AJ96:AN96" ca="1" si="219">AJ33-AJ94</f>
        <v>#REF!</v>
      </c>
      <c r="AK96" s="279" t="e">
        <f t="shared" ca="1" si="219"/>
        <v>#REF!</v>
      </c>
      <c r="AL96" s="279" t="e">
        <f t="shared" ca="1" si="219"/>
        <v>#REF!</v>
      </c>
      <c r="AM96" s="279" t="e">
        <f t="shared" ca="1" si="219"/>
        <v>#REF!</v>
      </c>
      <c r="AN96" s="279" t="e">
        <f t="shared" ca="1" si="219"/>
        <v>#REF!</v>
      </c>
      <c r="AO96" s="279" t="e">
        <f t="shared" ref="AO96" ca="1" si="220">AO33-AO94</f>
        <v>#REF!</v>
      </c>
      <c r="AP96" s="279" t="e">
        <f t="shared" ref="AP96:AR96" ca="1" si="221">AP33-AP94</f>
        <v>#REF!</v>
      </c>
      <c r="AQ96" s="279" t="e">
        <f t="shared" ca="1" si="221"/>
        <v>#REF!</v>
      </c>
      <c r="AR96" s="279" t="e">
        <f t="shared" ca="1" si="221"/>
        <v>#REF!</v>
      </c>
      <c r="AS96" s="279" t="e">
        <f t="shared" ref="AS96" ca="1" si="222">AS33-AS94</f>
        <v>#REF!</v>
      </c>
    </row>
    <row r="98" spans="2:45" s="281" customFormat="1">
      <c r="B98" s="281" t="s">
        <v>316</v>
      </c>
      <c r="C98" s="281" t="s">
        <v>317</v>
      </c>
      <c r="D98" s="281" t="s">
        <v>77</v>
      </c>
      <c r="E98" s="279" t="e">
        <f ca="1">SUM(F98:AS98)</f>
        <v>#REF!</v>
      </c>
      <c r="F98" s="279" t="e">
        <f t="shared" ref="F98:AE98" ca="1" si="223">F29</f>
        <v>#REF!</v>
      </c>
      <c r="G98" s="279" t="e">
        <f t="shared" ca="1" si="223"/>
        <v>#REF!</v>
      </c>
      <c r="H98" s="279" t="e">
        <f ca="1">H29</f>
        <v>#REF!</v>
      </c>
      <c r="I98" s="279" t="e">
        <f t="shared" ca="1" si="223"/>
        <v>#REF!</v>
      </c>
      <c r="J98" s="279" t="e">
        <f t="shared" ca="1" si="223"/>
        <v>#REF!</v>
      </c>
      <c r="K98" s="279" t="e">
        <f t="shared" ca="1" si="223"/>
        <v>#REF!</v>
      </c>
      <c r="L98" s="279" t="e">
        <f t="shared" ca="1" si="223"/>
        <v>#REF!</v>
      </c>
      <c r="M98" s="279" t="e">
        <f t="shared" ca="1" si="223"/>
        <v>#REF!</v>
      </c>
      <c r="N98" s="279" t="e">
        <f t="shared" ca="1" si="223"/>
        <v>#REF!</v>
      </c>
      <c r="O98" s="279" t="e">
        <f t="shared" ca="1" si="223"/>
        <v>#REF!</v>
      </c>
      <c r="P98" s="279" t="e">
        <f t="shared" ca="1" si="223"/>
        <v>#REF!</v>
      </c>
      <c r="Q98" s="279" t="e">
        <f t="shared" ca="1" si="223"/>
        <v>#REF!</v>
      </c>
      <c r="R98" s="279" t="e">
        <f t="shared" ca="1" si="223"/>
        <v>#REF!</v>
      </c>
      <c r="S98" s="279" t="e">
        <f t="shared" ca="1" si="223"/>
        <v>#REF!</v>
      </c>
      <c r="T98" s="279" t="e">
        <f t="shared" ca="1" si="223"/>
        <v>#REF!</v>
      </c>
      <c r="U98" s="279" t="e">
        <f t="shared" ca="1" si="223"/>
        <v>#REF!</v>
      </c>
      <c r="V98" s="279" t="e">
        <f t="shared" ca="1" si="223"/>
        <v>#REF!</v>
      </c>
      <c r="W98" s="279" t="e">
        <f t="shared" ca="1" si="223"/>
        <v>#REF!</v>
      </c>
      <c r="X98" s="279" t="e">
        <f t="shared" ca="1" si="223"/>
        <v>#REF!</v>
      </c>
      <c r="Y98" s="279" t="e">
        <f t="shared" ca="1" si="223"/>
        <v>#REF!</v>
      </c>
      <c r="Z98" s="279" t="e">
        <f t="shared" ca="1" si="223"/>
        <v>#REF!</v>
      </c>
      <c r="AA98" s="279" t="e">
        <f t="shared" ca="1" si="223"/>
        <v>#REF!</v>
      </c>
      <c r="AB98" s="279" t="e">
        <f t="shared" ca="1" si="223"/>
        <v>#REF!</v>
      </c>
      <c r="AC98" s="279" t="e">
        <f t="shared" ca="1" si="223"/>
        <v>#REF!</v>
      </c>
      <c r="AD98" s="279" t="e">
        <f t="shared" ca="1" si="223"/>
        <v>#REF!</v>
      </c>
      <c r="AE98" s="279" t="e">
        <f t="shared" ca="1" si="223"/>
        <v>#REF!</v>
      </c>
      <c r="AF98" s="279" t="e">
        <f t="shared" ref="AF98" ca="1" si="224">AF29</f>
        <v>#REF!</v>
      </c>
      <c r="AG98" s="279" t="e">
        <f t="shared" ref="AG98:AI98" ca="1" si="225">AG29</f>
        <v>#REF!</v>
      </c>
      <c r="AH98" s="279" t="e">
        <f t="shared" ca="1" si="225"/>
        <v>#REF!</v>
      </c>
      <c r="AI98" s="279" t="e">
        <f t="shared" ca="1" si="225"/>
        <v>#REF!</v>
      </c>
      <c r="AJ98" s="279" t="e">
        <f t="shared" ref="AJ98:AN98" ca="1" si="226">AJ29</f>
        <v>#REF!</v>
      </c>
      <c r="AK98" s="279" t="e">
        <f t="shared" ca="1" si="226"/>
        <v>#REF!</v>
      </c>
      <c r="AL98" s="279" t="e">
        <f t="shared" ca="1" si="226"/>
        <v>#REF!</v>
      </c>
      <c r="AM98" s="279" t="e">
        <f t="shared" ca="1" si="226"/>
        <v>#REF!</v>
      </c>
      <c r="AN98" s="279" t="e">
        <f t="shared" ca="1" si="226"/>
        <v>#REF!</v>
      </c>
      <c r="AO98" s="279" t="e">
        <f t="shared" ref="AO98" ca="1" si="227">AO29</f>
        <v>#REF!</v>
      </c>
      <c r="AP98" s="279" t="e">
        <f t="shared" ref="AP98:AR98" ca="1" si="228">AP29</f>
        <v>#REF!</v>
      </c>
      <c r="AQ98" s="279" t="e">
        <f t="shared" ca="1" si="228"/>
        <v>#REF!</v>
      </c>
      <c r="AR98" s="279" t="e">
        <f t="shared" ca="1" si="228"/>
        <v>#REF!</v>
      </c>
      <c r="AS98" s="279" t="e">
        <f t="shared" ref="AS98" ca="1" si="229">AS29</f>
        <v>#REF!</v>
      </c>
    </row>
    <row r="99" spans="2:45" s="292" customFormat="1">
      <c r="B99" s="289" t="s">
        <v>318</v>
      </c>
      <c r="C99" s="289" t="s">
        <v>319</v>
      </c>
      <c r="D99" s="289" t="s">
        <v>77</v>
      </c>
      <c r="E99" s="290" t="e">
        <f ca="1">SUM(F99:AS99)</f>
        <v>#REF!</v>
      </c>
      <c r="F99" s="290" t="e">
        <f ca="1">F31+F42+F94</f>
        <v>#REF!</v>
      </c>
      <c r="G99" s="290" t="e">
        <f t="shared" ref="G99:AE99" ca="1" si="230">G31+G42+G92</f>
        <v>#REF!</v>
      </c>
      <c r="H99" s="290" t="e">
        <f t="shared" ca="1" si="230"/>
        <v>#REF!</v>
      </c>
      <c r="I99" s="290" t="e">
        <f ca="1">I31+I42+I92</f>
        <v>#REF!</v>
      </c>
      <c r="J99" s="290" t="e">
        <f ca="1">J31+J42+J92</f>
        <v>#REF!</v>
      </c>
      <c r="K99" s="290" t="e">
        <f t="shared" ca="1" si="230"/>
        <v>#REF!</v>
      </c>
      <c r="L99" s="290" t="e">
        <f t="shared" ca="1" si="230"/>
        <v>#REF!</v>
      </c>
      <c r="M99" s="290" t="e">
        <f t="shared" ca="1" si="230"/>
        <v>#REF!</v>
      </c>
      <c r="N99" s="290" t="e">
        <f t="shared" ca="1" si="230"/>
        <v>#REF!</v>
      </c>
      <c r="O99" s="290" t="e">
        <f t="shared" ca="1" si="230"/>
        <v>#REF!</v>
      </c>
      <c r="P99" s="290" t="e">
        <f t="shared" ca="1" si="230"/>
        <v>#REF!</v>
      </c>
      <c r="Q99" s="290" t="e">
        <f t="shared" ca="1" si="230"/>
        <v>#REF!</v>
      </c>
      <c r="R99" s="290" t="e">
        <f t="shared" ca="1" si="230"/>
        <v>#REF!</v>
      </c>
      <c r="S99" s="290" t="e">
        <f t="shared" ca="1" si="230"/>
        <v>#REF!</v>
      </c>
      <c r="T99" s="290" t="e">
        <f t="shared" ca="1" si="230"/>
        <v>#REF!</v>
      </c>
      <c r="U99" s="290" t="e">
        <f t="shared" ca="1" si="230"/>
        <v>#REF!</v>
      </c>
      <c r="V99" s="290" t="e">
        <f t="shared" ca="1" si="230"/>
        <v>#REF!</v>
      </c>
      <c r="W99" s="290" t="e">
        <f t="shared" ca="1" si="230"/>
        <v>#REF!</v>
      </c>
      <c r="X99" s="290" t="e">
        <f t="shared" ca="1" si="230"/>
        <v>#REF!</v>
      </c>
      <c r="Y99" s="290" t="e">
        <f t="shared" ca="1" si="230"/>
        <v>#REF!</v>
      </c>
      <c r="Z99" s="290" t="e">
        <f t="shared" ca="1" si="230"/>
        <v>#REF!</v>
      </c>
      <c r="AA99" s="290" t="e">
        <f t="shared" ca="1" si="230"/>
        <v>#REF!</v>
      </c>
      <c r="AB99" s="290" t="e">
        <f t="shared" ca="1" si="230"/>
        <v>#REF!</v>
      </c>
      <c r="AC99" s="290" t="e">
        <f t="shared" ca="1" si="230"/>
        <v>#REF!</v>
      </c>
      <c r="AD99" s="290" t="e">
        <f t="shared" ca="1" si="230"/>
        <v>#REF!</v>
      </c>
      <c r="AE99" s="290" t="e">
        <f t="shared" ca="1" si="230"/>
        <v>#REF!</v>
      </c>
      <c r="AF99" s="290" t="e">
        <f t="shared" ref="AF99" ca="1" si="231">AF31+AF42+AF92</f>
        <v>#REF!</v>
      </c>
      <c r="AG99" s="290" t="e">
        <f t="shared" ref="AG99:AI99" ca="1" si="232">AG31+AG42+AG92</f>
        <v>#REF!</v>
      </c>
      <c r="AH99" s="290" t="e">
        <f t="shared" ca="1" si="232"/>
        <v>#REF!</v>
      </c>
      <c r="AI99" s="290" t="e">
        <f t="shared" ca="1" si="232"/>
        <v>#REF!</v>
      </c>
      <c r="AJ99" s="290" t="e">
        <f t="shared" ref="AJ99:AN99" ca="1" si="233">AJ31+AJ42+AJ92</f>
        <v>#REF!</v>
      </c>
      <c r="AK99" s="290" t="e">
        <f t="shared" ca="1" si="233"/>
        <v>#REF!</v>
      </c>
      <c r="AL99" s="290" t="e">
        <f t="shared" ca="1" si="233"/>
        <v>#REF!</v>
      </c>
      <c r="AM99" s="290" t="e">
        <f t="shared" ca="1" si="233"/>
        <v>#REF!</v>
      </c>
      <c r="AN99" s="290" t="e">
        <f t="shared" ca="1" si="233"/>
        <v>#REF!</v>
      </c>
      <c r="AO99" s="290" t="e">
        <f t="shared" ref="AO99" ca="1" si="234">AO31+AO42+AO92</f>
        <v>#REF!</v>
      </c>
      <c r="AP99" s="290" t="e">
        <f t="shared" ref="AP99:AR99" ca="1" si="235">AP31+AP42+AP92</f>
        <v>#REF!</v>
      </c>
      <c r="AQ99" s="290" t="e">
        <f t="shared" ca="1" si="235"/>
        <v>#REF!</v>
      </c>
      <c r="AR99" s="290" t="e">
        <f t="shared" ca="1" si="235"/>
        <v>#REF!</v>
      </c>
      <c r="AS99" s="290" t="e">
        <f t="shared" ref="AS99" ca="1" si="236">AS31+AS42+AS92</f>
        <v>#REF!</v>
      </c>
    </row>
    <row r="100" spans="2:45" s="281" customFormat="1">
      <c r="B100" s="278" t="s">
        <v>320</v>
      </c>
      <c r="C100" s="278" t="s">
        <v>321</v>
      </c>
      <c r="D100" s="278" t="s">
        <v>77</v>
      </c>
      <c r="E100" s="279" t="e">
        <f ca="1">E98-E99</f>
        <v>#REF!</v>
      </c>
      <c r="F100" s="279" t="e">
        <f ca="1">F98-F99</f>
        <v>#REF!</v>
      </c>
      <c r="G100" s="279" t="e">
        <f ca="1">G98-G99</f>
        <v>#REF!</v>
      </c>
      <c r="H100" s="279" t="e">
        <f ca="1">H98-H99</f>
        <v>#REF!</v>
      </c>
      <c r="I100" s="279" t="e">
        <f t="shared" ref="I100:AE100" ca="1" si="237">I98-I99</f>
        <v>#REF!</v>
      </c>
      <c r="J100" s="279" t="e">
        <f t="shared" ca="1" si="237"/>
        <v>#REF!</v>
      </c>
      <c r="K100" s="279" t="e">
        <f t="shared" ca="1" si="237"/>
        <v>#REF!</v>
      </c>
      <c r="L100" s="279" t="e">
        <f t="shared" ca="1" si="237"/>
        <v>#REF!</v>
      </c>
      <c r="M100" s="279" t="e">
        <f t="shared" ca="1" si="237"/>
        <v>#REF!</v>
      </c>
      <c r="N100" s="279" t="e">
        <f t="shared" ca="1" si="237"/>
        <v>#REF!</v>
      </c>
      <c r="O100" s="279" t="e">
        <f t="shared" ca="1" si="237"/>
        <v>#REF!</v>
      </c>
      <c r="P100" s="279" t="e">
        <f t="shared" ca="1" si="237"/>
        <v>#REF!</v>
      </c>
      <c r="Q100" s="279" t="e">
        <f t="shared" ca="1" si="237"/>
        <v>#REF!</v>
      </c>
      <c r="R100" s="279" t="e">
        <f t="shared" ca="1" si="237"/>
        <v>#REF!</v>
      </c>
      <c r="S100" s="279" t="e">
        <f t="shared" ca="1" si="237"/>
        <v>#REF!</v>
      </c>
      <c r="T100" s="279" t="e">
        <f t="shared" ca="1" si="237"/>
        <v>#REF!</v>
      </c>
      <c r="U100" s="279" t="e">
        <f t="shared" ca="1" si="237"/>
        <v>#REF!</v>
      </c>
      <c r="V100" s="279" t="e">
        <f t="shared" ca="1" si="237"/>
        <v>#REF!</v>
      </c>
      <c r="W100" s="279" t="e">
        <f t="shared" ca="1" si="237"/>
        <v>#REF!</v>
      </c>
      <c r="X100" s="279" t="e">
        <f t="shared" ca="1" si="237"/>
        <v>#REF!</v>
      </c>
      <c r="Y100" s="279" t="e">
        <f t="shared" ca="1" si="237"/>
        <v>#REF!</v>
      </c>
      <c r="Z100" s="279" t="e">
        <f t="shared" ca="1" si="237"/>
        <v>#REF!</v>
      </c>
      <c r="AA100" s="279" t="e">
        <f t="shared" ca="1" si="237"/>
        <v>#REF!</v>
      </c>
      <c r="AB100" s="279" t="e">
        <f t="shared" ca="1" si="237"/>
        <v>#REF!</v>
      </c>
      <c r="AC100" s="279" t="e">
        <f t="shared" ca="1" si="237"/>
        <v>#REF!</v>
      </c>
      <c r="AD100" s="279" t="e">
        <f t="shared" ca="1" si="237"/>
        <v>#REF!</v>
      </c>
      <c r="AE100" s="279" t="e">
        <f t="shared" ca="1" si="237"/>
        <v>#REF!</v>
      </c>
      <c r="AF100" s="279" t="e">
        <f t="shared" ref="AF100" ca="1" si="238">AF98-AF99</f>
        <v>#REF!</v>
      </c>
      <c r="AG100" s="279" t="e">
        <f t="shared" ref="AG100:AI100" ca="1" si="239">AG98-AG99</f>
        <v>#REF!</v>
      </c>
      <c r="AH100" s="279" t="e">
        <f t="shared" ca="1" si="239"/>
        <v>#REF!</v>
      </c>
      <c r="AI100" s="279" t="e">
        <f t="shared" ca="1" si="239"/>
        <v>#REF!</v>
      </c>
      <c r="AJ100" s="279" t="e">
        <f t="shared" ref="AJ100:AN100" ca="1" si="240">AJ98-AJ99</f>
        <v>#REF!</v>
      </c>
      <c r="AK100" s="279" t="e">
        <f t="shared" ca="1" si="240"/>
        <v>#REF!</v>
      </c>
      <c r="AL100" s="279" t="e">
        <f t="shared" ca="1" si="240"/>
        <v>#REF!</v>
      </c>
      <c r="AM100" s="279" t="e">
        <f t="shared" ca="1" si="240"/>
        <v>#REF!</v>
      </c>
      <c r="AN100" s="279" t="e">
        <f t="shared" ca="1" si="240"/>
        <v>#REF!</v>
      </c>
      <c r="AO100" s="279" t="e">
        <f t="shared" ref="AO100" ca="1" si="241">AO98-AO99</f>
        <v>#REF!</v>
      </c>
      <c r="AP100" s="279" t="e">
        <f t="shared" ref="AP100:AR100" ca="1" si="242">AP98-AP99</f>
        <v>#REF!</v>
      </c>
      <c r="AQ100" s="279" t="e">
        <f t="shared" ca="1" si="242"/>
        <v>#REF!</v>
      </c>
      <c r="AR100" s="279" t="e">
        <f t="shared" ca="1" si="242"/>
        <v>#REF!</v>
      </c>
      <c r="AS100" s="279" t="e">
        <f t="shared" ref="AS100" ca="1" si="243">AS98-AS99</f>
        <v>#REF!</v>
      </c>
    </row>
    <row r="101" spans="2:45" s="19" customFormat="1">
      <c r="B101" s="1"/>
      <c r="C101" s="1"/>
      <c r="D101" s="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2:45" s="289" customFormat="1">
      <c r="B102" s="289" t="s">
        <v>322</v>
      </c>
      <c r="C102" s="289" t="s">
        <v>323</v>
      </c>
      <c r="D102" s="289" t="s">
        <v>77</v>
      </c>
      <c r="E102" s="290" t="e">
        <f ca="1">SUM(F102:AS102)</f>
        <v>#REF!</v>
      </c>
      <c r="F102" s="290">
        <v>0</v>
      </c>
      <c r="G102" s="290" t="e">
        <f ca="1">IF( AND(F104&lt;0,G1&lt;'Invoer Parameters'!$F$79+1),-F104,0)</f>
        <v>#REF!</v>
      </c>
      <c r="H102" s="290" t="e">
        <f ca="1">IF( AND(G104&lt;0,H1&lt;'Invoer Parameters'!$F$79+1),-G104,0)</f>
        <v>#REF!</v>
      </c>
      <c r="I102" s="290" t="e">
        <f ca="1">IF( AND(H104&lt;0,I1&lt;'Invoer Parameters'!$F$79+1),-H104,0)</f>
        <v>#REF!</v>
      </c>
      <c r="J102" s="290" t="e">
        <f ca="1">IF( AND(I104&lt;0,J1&lt;'Invoer Parameters'!$F$79+1),-I104,0)</f>
        <v>#REF!</v>
      </c>
      <c r="K102" s="290" t="e">
        <f ca="1">IF( AND(J104&lt;0,K1&lt;'Invoer Parameters'!$F$79+1),-J104,0)</f>
        <v>#REF!</v>
      </c>
      <c r="L102" s="290" t="e">
        <f ca="1">IF( AND(K104&lt;0,L1&lt;'Invoer Parameters'!$F$79+1),-K104,0)</f>
        <v>#REF!</v>
      </c>
      <c r="M102" s="290" t="e">
        <f ca="1">IF( AND(L104&lt;0,M1&lt;'Invoer Parameters'!$F$79+1),-L104,0)</f>
        <v>#REF!</v>
      </c>
      <c r="N102" s="290" t="e">
        <f ca="1">IF( AND(M104&lt;0,N1&lt;'Invoer Parameters'!$F$79+1),-M104,0)</f>
        <v>#REF!</v>
      </c>
      <c r="O102" s="290" t="e">
        <f ca="1">IF( AND(N104&lt;0,O1&lt;'Invoer Parameters'!$F$79+1),-N104,0)</f>
        <v>#REF!</v>
      </c>
      <c r="P102" s="290" t="e">
        <f ca="1">IF( AND(O104&lt;0,P1&lt;'Invoer Parameters'!$F$79+1),-O104,0)</f>
        <v>#REF!</v>
      </c>
      <c r="Q102" s="290" t="e">
        <f ca="1">IF( AND(P104&lt;0,Q1&lt;'Invoer Parameters'!$F$79+1),-P104,0)</f>
        <v>#REF!</v>
      </c>
      <c r="R102" s="290" t="e">
        <f ca="1">IF( AND(Q104&lt;0,R1&lt;'Invoer Parameters'!$F$79+1),-Q104,0)</f>
        <v>#REF!</v>
      </c>
      <c r="S102" s="290" t="e">
        <f ca="1">IF( AND(R104&lt;0,S1&lt;'Invoer Parameters'!$F$79+1),-R104,0)</f>
        <v>#REF!</v>
      </c>
      <c r="T102" s="290" t="e">
        <f ca="1">IF( AND(S104&lt;0,T1&lt;'Invoer Parameters'!$F$79+1),-S104,0)</f>
        <v>#REF!</v>
      </c>
      <c r="U102" s="290" t="e">
        <f ca="1">IF( AND(T104&lt;0,U1&lt;'Invoer Parameters'!$F$79+1),-T104,0)</f>
        <v>#REF!</v>
      </c>
      <c r="V102" s="290" t="e">
        <f ca="1">IF( AND(U104&lt;0,V1&lt;'Invoer Parameters'!$F$79+1),-U104,0)</f>
        <v>#REF!</v>
      </c>
      <c r="W102" s="290" t="e">
        <f ca="1">IF( AND(V104&lt;0,W1&lt;'Invoer Parameters'!$F$79+1),-V104,0)</f>
        <v>#REF!</v>
      </c>
      <c r="X102" s="290" t="e">
        <f ca="1">IF( AND(W104&lt;0,X1&lt;'Invoer Parameters'!$F$79+1),-W104,0)</f>
        <v>#REF!</v>
      </c>
      <c r="Y102" s="290" t="e">
        <f ca="1">IF( AND(X104&lt;0,Y1&lt;'Invoer Parameters'!$F$79+1),-X104,0)</f>
        <v>#REF!</v>
      </c>
      <c r="Z102" s="290" t="e">
        <f ca="1">IF( AND(Y104&lt;0,Z1&lt;'Invoer Parameters'!$F$79+1),-Y104,0)</f>
        <v>#REF!</v>
      </c>
      <c r="AA102" s="290" t="e">
        <f ca="1">IF( AND(Z104&lt;0,AA1&lt;'Invoer Parameters'!$F$79+1),-Z104,0)</f>
        <v>#REF!</v>
      </c>
      <c r="AB102" s="290" t="e">
        <f ca="1">IF( AND(AA104&lt;0,AB1&lt;'Invoer Parameters'!$F$79+1),-AA104,0)</f>
        <v>#REF!</v>
      </c>
      <c r="AC102" s="290" t="e">
        <f ca="1">IF( AND(AB104&lt;0,AC1&lt;'Invoer Parameters'!$F$79+1),-AB104,0)</f>
        <v>#REF!</v>
      </c>
      <c r="AD102" s="290" t="e">
        <f ca="1">IF( AND(AC104&lt;0,AD1&lt;'Invoer Parameters'!$F$79+1),-AC104,0)</f>
        <v>#REF!</v>
      </c>
      <c r="AE102" s="290" t="e">
        <f ca="1">IF( AND(AD104&lt;0,AE1&lt;'Invoer Parameters'!$F$79+1),-AD104,0)</f>
        <v>#REF!</v>
      </c>
      <c r="AF102" s="290" t="e">
        <f ca="1">IF( AND(AE104&lt;0,AF1&lt;'Invoer Parameters'!$F$79+1),-AE104,0)</f>
        <v>#REF!</v>
      </c>
      <c r="AG102" s="290" t="e">
        <f ca="1">IF( AND(AF104&lt;0,AG1&lt;'Invoer Parameters'!$F$79+1),-AF104,0)</f>
        <v>#REF!</v>
      </c>
      <c r="AH102" s="290" t="e">
        <f ca="1">IF( AND(AG104&lt;0,AH1&lt;'Invoer Parameters'!$F$79+1),-AG104,0)</f>
        <v>#REF!</v>
      </c>
      <c r="AI102" s="290" t="e">
        <f ca="1">IF( AND(AH104&lt;0,AI1&lt;'Invoer Parameters'!$F$79+1),-AH104,0)</f>
        <v>#REF!</v>
      </c>
      <c r="AJ102" s="290" t="e">
        <f ca="1">IF( AND(AI104&lt;0,AJ1&lt;'Invoer Parameters'!$F$79+1),-AI104,0)</f>
        <v>#REF!</v>
      </c>
      <c r="AK102" s="290" t="e">
        <f ca="1">IF( AND(AJ104&lt;0,AK1&lt;'Invoer Parameters'!$F$79+1),-AJ104,0)</f>
        <v>#REF!</v>
      </c>
      <c r="AL102" s="290" t="e">
        <f ca="1">IF( AND(AK104&lt;0,AL1&lt;'Invoer Parameters'!$F$79+1),-AK104,0)</f>
        <v>#REF!</v>
      </c>
      <c r="AM102" s="290" t="e">
        <f ca="1">IF( AND(AL104&lt;0,AM1&lt;'Invoer Parameters'!$F$79+1),-AL104,0)</f>
        <v>#REF!</v>
      </c>
      <c r="AN102" s="290" t="e">
        <f ca="1">IF( AND(AM104&lt;0,AN1&lt;'Invoer Parameters'!$F$79+1),-AM104,0)</f>
        <v>#REF!</v>
      </c>
      <c r="AO102" s="290" t="e">
        <f ca="1">IF( AND(AN104&lt;0,AO1&lt;'Invoer Parameters'!$F$79+1),-AN104,0)</f>
        <v>#REF!</v>
      </c>
      <c r="AP102" s="290" t="e">
        <f ca="1">IF( AND(AO104&lt;0,AP1&lt;'Invoer Parameters'!$F$79+1),-AO104,0)</f>
        <v>#REF!</v>
      </c>
      <c r="AQ102" s="290" t="e">
        <f ca="1">IF( AND(AP104&lt;0,AQ1&lt;'Invoer Parameters'!$F$79+1),-AP104,0)</f>
        <v>#REF!</v>
      </c>
      <c r="AR102" s="290" t="e">
        <f ca="1">IF( AND(AQ104&lt;0,AR1&lt;'Invoer Parameters'!$F$79+1),-AQ104,0)</f>
        <v>#REF!</v>
      </c>
      <c r="AS102" s="290" t="e">
        <f ca="1">IF( AND(AR104&lt;0,AS1&lt;'Invoer Parameters'!$F$79+1),-AR104,0)</f>
        <v>#REF!</v>
      </c>
    </row>
    <row r="103" spans="2:45">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2:45" s="278" customFormat="1">
      <c r="B104" s="278" t="s">
        <v>324</v>
      </c>
      <c r="C104" s="278" t="s">
        <v>325</v>
      </c>
      <c r="D104" s="278" t="s">
        <v>77</v>
      </c>
      <c r="E104" s="279" t="e">
        <f ca="1">SUM(F104:AS104)</f>
        <v>#REF!</v>
      </c>
      <c r="F104" s="279" t="e">
        <f ca="1">F98-F99+F102</f>
        <v>#REF!</v>
      </c>
      <c r="G104" s="279" t="e">
        <f ca="1">G98-G99-G102</f>
        <v>#REF!</v>
      </c>
      <c r="H104" s="279" t="e">
        <f t="shared" ref="H104:AE104" ca="1" si="244">H98-H99-H102</f>
        <v>#REF!</v>
      </c>
      <c r="I104" s="279" t="e">
        <f t="shared" ca="1" si="244"/>
        <v>#REF!</v>
      </c>
      <c r="J104" s="279" t="e">
        <f t="shared" ca="1" si="244"/>
        <v>#REF!</v>
      </c>
      <c r="K104" s="279" t="e">
        <f ca="1">K98-K99-K102</f>
        <v>#REF!</v>
      </c>
      <c r="L104" s="279" t="e">
        <f t="shared" ca="1" si="244"/>
        <v>#REF!</v>
      </c>
      <c r="M104" s="279" t="e">
        <f t="shared" ca="1" si="244"/>
        <v>#REF!</v>
      </c>
      <c r="N104" s="279" t="e">
        <f t="shared" ca="1" si="244"/>
        <v>#REF!</v>
      </c>
      <c r="O104" s="279" t="e">
        <f t="shared" ca="1" si="244"/>
        <v>#REF!</v>
      </c>
      <c r="P104" s="279" t="e">
        <f t="shared" ca="1" si="244"/>
        <v>#REF!</v>
      </c>
      <c r="Q104" s="279" t="e">
        <f t="shared" ca="1" si="244"/>
        <v>#REF!</v>
      </c>
      <c r="R104" s="279" t="e">
        <f t="shared" ca="1" si="244"/>
        <v>#REF!</v>
      </c>
      <c r="S104" s="279" t="e">
        <f t="shared" ca="1" si="244"/>
        <v>#REF!</v>
      </c>
      <c r="T104" s="279" t="e">
        <f t="shared" ca="1" si="244"/>
        <v>#REF!</v>
      </c>
      <c r="U104" s="279" t="e">
        <f t="shared" ca="1" si="244"/>
        <v>#REF!</v>
      </c>
      <c r="V104" s="279" t="e">
        <f t="shared" ca="1" si="244"/>
        <v>#REF!</v>
      </c>
      <c r="W104" s="279" t="e">
        <f t="shared" ca="1" si="244"/>
        <v>#REF!</v>
      </c>
      <c r="X104" s="279" t="e">
        <f t="shared" ca="1" si="244"/>
        <v>#REF!</v>
      </c>
      <c r="Y104" s="279" t="e">
        <f t="shared" ca="1" si="244"/>
        <v>#REF!</v>
      </c>
      <c r="Z104" s="279" t="e">
        <f t="shared" ca="1" si="244"/>
        <v>#REF!</v>
      </c>
      <c r="AA104" s="279" t="e">
        <f t="shared" ca="1" si="244"/>
        <v>#REF!</v>
      </c>
      <c r="AB104" s="279" t="e">
        <f t="shared" ca="1" si="244"/>
        <v>#REF!</v>
      </c>
      <c r="AC104" s="279" t="e">
        <f t="shared" ca="1" si="244"/>
        <v>#REF!</v>
      </c>
      <c r="AD104" s="279" t="e">
        <f t="shared" ca="1" si="244"/>
        <v>#REF!</v>
      </c>
      <c r="AE104" s="279" t="e">
        <f t="shared" ca="1" si="244"/>
        <v>#REF!</v>
      </c>
      <c r="AF104" s="279" t="e">
        <f t="shared" ref="AF104" ca="1" si="245">AF98-AF99-AF102</f>
        <v>#REF!</v>
      </c>
      <c r="AG104" s="279" t="e">
        <f t="shared" ref="AG104:AI104" ca="1" si="246">AG98-AG99-AG102</f>
        <v>#REF!</v>
      </c>
      <c r="AH104" s="279" t="e">
        <f t="shared" ca="1" si="246"/>
        <v>#REF!</v>
      </c>
      <c r="AI104" s="279" t="e">
        <f t="shared" ca="1" si="246"/>
        <v>#REF!</v>
      </c>
      <c r="AJ104" s="279" t="e">
        <f t="shared" ref="AJ104:AN104" ca="1" si="247">AJ98-AJ99-AJ102</f>
        <v>#REF!</v>
      </c>
      <c r="AK104" s="279" t="e">
        <f t="shared" ca="1" si="247"/>
        <v>#REF!</v>
      </c>
      <c r="AL104" s="279" t="e">
        <f t="shared" ca="1" si="247"/>
        <v>#REF!</v>
      </c>
      <c r="AM104" s="279" t="e">
        <f t="shared" ca="1" si="247"/>
        <v>#REF!</v>
      </c>
      <c r="AN104" s="279" t="e">
        <f t="shared" ca="1" si="247"/>
        <v>#REF!</v>
      </c>
      <c r="AO104" s="279" t="e">
        <f t="shared" ref="AO104" ca="1" si="248">AO98-AO99-AO102</f>
        <v>#REF!</v>
      </c>
      <c r="AP104" s="279" t="e">
        <f t="shared" ref="AP104:AR104" ca="1" si="249">AP98-AP99-AP102</f>
        <v>#REF!</v>
      </c>
      <c r="AQ104" s="279" t="e">
        <f t="shared" ca="1" si="249"/>
        <v>#REF!</v>
      </c>
      <c r="AR104" s="279" t="e">
        <f t="shared" ca="1" si="249"/>
        <v>#REF!</v>
      </c>
      <c r="AS104" s="279" t="e">
        <f t="shared" ref="AS104" ca="1" si="250">AS98-AS99-AS102</f>
        <v>#REF!</v>
      </c>
    </row>
    <row r="106" spans="2:45" s="289" customFormat="1">
      <c r="B106" s="289" t="s">
        <v>326</v>
      </c>
      <c r="C106" s="289" t="s">
        <v>327</v>
      </c>
      <c r="D106" s="293" t="s">
        <v>77</v>
      </c>
      <c r="E106" s="290" t="e">
        <f ca="1">SUM(F106:AS106)</f>
        <v>#REF!</v>
      </c>
      <c r="F106" s="290" t="e">
        <f ca="1">IF(F104&gt;0,F104*'Invoer Parameters'!$D$61,0)</f>
        <v>#REF!</v>
      </c>
      <c r="G106" s="290" t="e">
        <f ca="1">IF(G104&gt;0,G104*'Invoer Parameters'!$D$61,0)</f>
        <v>#REF!</v>
      </c>
      <c r="H106" s="290" t="e">
        <f ca="1">IF(H104&gt;0,H104*'Invoer Parameters'!$D$61,0)</f>
        <v>#REF!</v>
      </c>
      <c r="I106" s="290" t="e">
        <f ca="1">IF(I104&gt;0,I104*'Invoer Parameters'!$D$61,0)</f>
        <v>#REF!</v>
      </c>
      <c r="J106" s="290" t="e">
        <f ca="1">IF(J104&gt;0,J104*'Invoer Parameters'!$D$61,0)</f>
        <v>#REF!</v>
      </c>
      <c r="K106" s="290" t="e">
        <f ca="1">IF(K104&gt;0,K104*'Invoer Parameters'!$D$61,0)</f>
        <v>#REF!</v>
      </c>
      <c r="L106" s="290" t="e">
        <f ca="1">IF(L104&gt;0,L104*'Invoer Parameters'!$D$61,0)</f>
        <v>#REF!</v>
      </c>
      <c r="M106" s="290" t="e">
        <f ca="1">IF(M104&gt;0,M104*'Invoer Parameters'!$D$61,0)</f>
        <v>#REF!</v>
      </c>
      <c r="N106" s="290" t="e">
        <f ca="1">IF(N104&gt;0,N104*'Invoer Parameters'!$D$61,0)</f>
        <v>#REF!</v>
      </c>
      <c r="O106" s="290" t="e">
        <f ca="1">IF(O104&gt;0,O104*'Invoer Parameters'!$D$61,0)</f>
        <v>#REF!</v>
      </c>
      <c r="P106" s="290" t="e">
        <f ca="1">IF(P104&gt;0,P104*'Invoer Parameters'!$D$61,0)</f>
        <v>#REF!</v>
      </c>
      <c r="Q106" s="290" t="e">
        <f ca="1">IF(Q104&gt;0,Q104*'Invoer Parameters'!$D$61,0)</f>
        <v>#REF!</v>
      </c>
      <c r="R106" s="290" t="e">
        <f ca="1">IF(R104&gt;0,R104*'Invoer Parameters'!$D$61,0)</f>
        <v>#REF!</v>
      </c>
      <c r="S106" s="290" t="e">
        <f ca="1">IF(S104&gt;0,S104*'Invoer Parameters'!$D$61,0)</f>
        <v>#REF!</v>
      </c>
      <c r="T106" s="290" t="e">
        <f ca="1">IF(T104&gt;0,T104*'Invoer Parameters'!$D$61,0)</f>
        <v>#REF!</v>
      </c>
      <c r="U106" s="290" t="e">
        <f ca="1">IF(U104&gt;0,U104*'Invoer Parameters'!$D$61,0)</f>
        <v>#REF!</v>
      </c>
      <c r="V106" s="290" t="e">
        <f ca="1">IF(V104&gt;0,V104*'Invoer Parameters'!$D$61,0)</f>
        <v>#REF!</v>
      </c>
      <c r="W106" s="290" t="e">
        <f ca="1">IF(W104&gt;0,W104*'Invoer Parameters'!$D$61,0)</f>
        <v>#REF!</v>
      </c>
      <c r="X106" s="290" t="e">
        <f ca="1">IF(X104&gt;0,X104*'Invoer Parameters'!$D$61,0)</f>
        <v>#REF!</v>
      </c>
      <c r="Y106" s="290" t="e">
        <f ca="1">IF(Y104&gt;0,Y104*'Invoer Parameters'!$D$61,0)</f>
        <v>#REF!</v>
      </c>
      <c r="Z106" s="290" t="e">
        <f ca="1">IF(Z104&gt;0,Z104*'Invoer Parameters'!$D$61,0)</f>
        <v>#REF!</v>
      </c>
      <c r="AA106" s="290" t="e">
        <f ca="1">IF(AA104&gt;0,AA104*'Invoer Parameters'!$D$61,0)</f>
        <v>#REF!</v>
      </c>
      <c r="AB106" s="290" t="e">
        <f ca="1">IF(AB104&gt;0,AB104*'Invoer Parameters'!$D$61,0)</f>
        <v>#REF!</v>
      </c>
      <c r="AC106" s="290" t="e">
        <f ca="1">IF(AC104&gt;0,AC104*'Invoer Parameters'!$D$61,0)</f>
        <v>#REF!</v>
      </c>
      <c r="AD106" s="290" t="e">
        <f ca="1">IF(AD104&gt;0,AD104*'Invoer Parameters'!$D$61,0)</f>
        <v>#REF!</v>
      </c>
      <c r="AE106" s="290" t="e">
        <f ca="1">IF(AE104&gt;0,AE104*'Invoer Parameters'!$D$61,0)</f>
        <v>#REF!</v>
      </c>
      <c r="AF106" s="290" t="e">
        <f ca="1">IF(AF104&gt;0,AF104*'Invoer Parameters'!$D$61,0)</f>
        <v>#REF!</v>
      </c>
      <c r="AG106" s="290" t="e">
        <f ca="1">IF(AG104&gt;0,AG104*'Invoer Parameters'!$D$61,0)</f>
        <v>#REF!</v>
      </c>
      <c r="AH106" s="290" t="e">
        <f ca="1">IF(AH104&gt;0,AH104*'Invoer Parameters'!$D$61,0)</f>
        <v>#REF!</v>
      </c>
      <c r="AI106" s="290" t="e">
        <f ca="1">IF(AI104&gt;0,AI104*'Invoer Parameters'!$D$61,0)</f>
        <v>#REF!</v>
      </c>
      <c r="AJ106" s="290" t="e">
        <f ca="1">IF(AJ104&gt;0,AJ104*'Invoer Parameters'!$D$61,0)</f>
        <v>#REF!</v>
      </c>
      <c r="AK106" s="290" t="e">
        <f ca="1">IF(AK104&gt;0,AK104*'Invoer Parameters'!$D$61,0)</f>
        <v>#REF!</v>
      </c>
      <c r="AL106" s="290" t="e">
        <f ca="1">IF(AL104&gt;0,AL104*'Invoer Parameters'!$D$61,0)</f>
        <v>#REF!</v>
      </c>
      <c r="AM106" s="290" t="e">
        <f ca="1">IF(AM104&gt;0,AM104*'Invoer Parameters'!$D$61,0)</f>
        <v>#REF!</v>
      </c>
      <c r="AN106" s="290" t="e">
        <f ca="1">IF(AN104&gt;0,AN104*'Invoer Parameters'!$D$61,0)</f>
        <v>#REF!</v>
      </c>
      <c r="AO106" s="290" t="e">
        <f ca="1">IF(AO104&gt;0,AO104*'Invoer Parameters'!$D$61,0)</f>
        <v>#REF!</v>
      </c>
      <c r="AP106" s="290" t="e">
        <f ca="1">IF(AP104&gt;0,AP104*'Invoer Parameters'!$D$61,0)</f>
        <v>#REF!</v>
      </c>
      <c r="AQ106" s="290" t="e">
        <f ca="1">IF(AQ104&gt;0,AQ104*'Invoer Parameters'!$D$61,0)</f>
        <v>#REF!</v>
      </c>
      <c r="AR106" s="290" t="e">
        <f ca="1">IF(AR104&gt;0,AR104*'Invoer Parameters'!$D$61,0)</f>
        <v>#REF!</v>
      </c>
      <c r="AS106" s="290" t="e">
        <f ca="1">IF(AS104&gt;0,AS104*'Invoer Parameters'!$D$61,0)</f>
        <v>#REF!</v>
      </c>
    </row>
    <row r="108" spans="2:45" s="278" customFormat="1">
      <c r="B108" s="278" t="s">
        <v>328</v>
      </c>
      <c r="C108" s="278" t="s">
        <v>329</v>
      </c>
      <c r="D108" s="282" t="s">
        <v>77</v>
      </c>
      <c r="E108" s="279" t="e">
        <f ca="1">SUM(F108:AS108)</f>
        <v>#REF!</v>
      </c>
      <c r="F108" s="279" t="e">
        <f ca="1">F104-F106</f>
        <v>#REF!</v>
      </c>
      <c r="G108" s="279" t="e">
        <f t="shared" ref="G108:AE108" ca="1" si="251">G104-G106</f>
        <v>#REF!</v>
      </c>
      <c r="H108" s="279" t="e">
        <f t="shared" ca="1" si="251"/>
        <v>#REF!</v>
      </c>
      <c r="I108" s="279" t="e">
        <f t="shared" ca="1" si="251"/>
        <v>#REF!</v>
      </c>
      <c r="J108" s="279" t="e">
        <f t="shared" ca="1" si="251"/>
        <v>#REF!</v>
      </c>
      <c r="K108" s="279" t="e">
        <f t="shared" ca="1" si="251"/>
        <v>#REF!</v>
      </c>
      <c r="L108" s="279" t="e">
        <f t="shared" ca="1" si="251"/>
        <v>#REF!</v>
      </c>
      <c r="M108" s="279" t="e">
        <f t="shared" ca="1" si="251"/>
        <v>#REF!</v>
      </c>
      <c r="N108" s="279" t="e">
        <f t="shared" ca="1" si="251"/>
        <v>#REF!</v>
      </c>
      <c r="O108" s="279" t="e">
        <f t="shared" ca="1" si="251"/>
        <v>#REF!</v>
      </c>
      <c r="P108" s="279" t="e">
        <f t="shared" ca="1" si="251"/>
        <v>#REF!</v>
      </c>
      <c r="Q108" s="279" t="e">
        <f t="shared" ca="1" si="251"/>
        <v>#REF!</v>
      </c>
      <c r="R108" s="279" t="e">
        <f t="shared" ca="1" si="251"/>
        <v>#REF!</v>
      </c>
      <c r="S108" s="279" t="e">
        <f t="shared" ca="1" si="251"/>
        <v>#REF!</v>
      </c>
      <c r="T108" s="279" t="e">
        <f t="shared" ca="1" si="251"/>
        <v>#REF!</v>
      </c>
      <c r="U108" s="279" t="e">
        <f t="shared" ca="1" si="251"/>
        <v>#REF!</v>
      </c>
      <c r="V108" s="279" t="e">
        <f t="shared" ca="1" si="251"/>
        <v>#REF!</v>
      </c>
      <c r="W108" s="279" t="e">
        <f t="shared" ca="1" si="251"/>
        <v>#REF!</v>
      </c>
      <c r="X108" s="279" t="e">
        <f t="shared" ca="1" si="251"/>
        <v>#REF!</v>
      </c>
      <c r="Y108" s="279" t="e">
        <f t="shared" ca="1" si="251"/>
        <v>#REF!</v>
      </c>
      <c r="Z108" s="279" t="e">
        <f t="shared" ca="1" si="251"/>
        <v>#REF!</v>
      </c>
      <c r="AA108" s="279" t="e">
        <f t="shared" ca="1" si="251"/>
        <v>#REF!</v>
      </c>
      <c r="AB108" s="279" t="e">
        <f t="shared" ca="1" si="251"/>
        <v>#REF!</v>
      </c>
      <c r="AC108" s="279" t="e">
        <f t="shared" ca="1" si="251"/>
        <v>#REF!</v>
      </c>
      <c r="AD108" s="279" t="e">
        <f t="shared" ca="1" si="251"/>
        <v>#REF!</v>
      </c>
      <c r="AE108" s="279" t="e">
        <f t="shared" ca="1" si="251"/>
        <v>#REF!</v>
      </c>
      <c r="AF108" s="279" t="e">
        <f t="shared" ref="AF108" ca="1" si="252">AF104-AF106</f>
        <v>#REF!</v>
      </c>
      <c r="AG108" s="279" t="e">
        <f t="shared" ref="AG108:AI108" ca="1" si="253">AG104-AG106</f>
        <v>#REF!</v>
      </c>
      <c r="AH108" s="279" t="e">
        <f t="shared" ca="1" si="253"/>
        <v>#REF!</v>
      </c>
      <c r="AI108" s="279" t="e">
        <f t="shared" ca="1" si="253"/>
        <v>#REF!</v>
      </c>
      <c r="AJ108" s="279" t="e">
        <f t="shared" ref="AJ108:AN108" ca="1" si="254">AJ104-AJ106</f>
        <v>#REF!</v>
      </c>
      <c r="AK108" s="279" t="e">
        <f t="shared" ca="1" si="254"/>
        <v>#REF!</v>
      </c>
      <c r="AL108" s="279" t="e">
        <f t="shared" ca="1" si="254"/>
        <v>#REF!</v>
      </c>
      <c r="AM108" s="279" t="e">
        <f t="shared" ca="1" si="254"/>
        <v>#REF!</v>
      </c>
      <c r="AN108" s="279" t="e">
        <f t="shared" ca="1" si="254"/>
        <v>#REF!</v>
      </c>
      <c r="AO108" s="279" t="e">
        <f t="shared" ref="AO108" ca="1" si="255">AO104-AO106</f>
        <v>#REF!</v>
      </c>
      <c r="AP108" s="279" t="e">
        <f t="shared" ref="AP108:AR108" ca="1" si="256">AP104-AP106</f>
        <v>#REF!</v>
      </c>
      <c r="AQ108" s="279" t="e">
        <f t="shared" ca="1" si="256"/>
        <v>#REF!</v>
      </c>
      <c r="AR108" s="279" t="e">
        <f t="shared" ca="1" si="256"/>
        <v>#REF!</v>
      </c>
      <c r="AS108" s="279" t="e">
        <f t="shared" ref="AS108" ca="1" si="257">AS104-AS106</f>
        <v>#REF!</v>
      </c>
    </row>
    <row r="110" spans="2:45">
      <c r="C110" s="1" t="s">
        <v>330</v>
      </c>
      <c r="D110" s="31" t="s">
        <v>77</v>
      </c>
      <c r="E110" s="22"/>
      <c r="F110" s="22">
        <f>F36</f>
        <v>0</v>
      </c>
      <c r="G110" s="22">
        <f>G36</f>
        <v>0</v>
      </c>
      <c r="H110" s="22">
        <f>H36</f>
        <v>0</v>
      </c>
      <c r="I110" s="22">
        <f>I36</f>
        <v>0</v>
      </c>
      <c r="J110" s="22">
        <f>J36</f>
        <v>0</v>
      </c>
    </row>
    <row r="111" spans="2:45" s="278" customFormat="1">
      <c r="B111" s="278" t="s">
        <v>331</v>
      </c>
      <c r="C111" s="278" t="s">
        <v>332</v>
      </c>
      <c r="D111" s="282" t="s">
        <v>77</v>
      </c>
      <c r="E111" s="283" t="e">
        <f ca="1">SUM(F111:AS111)</f>
        <v>#REF!</v>
      </c>
      <c r="F111" s="283" t="e">
        <f ca="1">F108+F42+F92-F110</f>
        <v>#REF!</v>
      </c>
      <c r="G111" s="283" t="e">
        <f ca="1">G108+G42+G92-G110</f>
        <v>#REF!</v>
      </c>
      <c r="H111" s="283" t="e">
        <f ca="1">H108+H42+H92-H110</f>
        <v>#REF!</v>
      </c>
      <c r="I111" s="283" t="e">
        <f ca="1">I108+I42+I92-I110</f>
        <v>#REF!</v>
      </c>
      <c r="J111" s="283" t="e">
        <f ca="1">J108+J42+J92-J110</f>
        <v>#REF!</v>
      </c>
      <c r="K111" s="283" t="e">
        <f t="shared" ref="K111:AE111" ca="1" si="258">K108+K42+K92</f>
        <v>#REF!</v>
      </c>
      <c r="L111" s="283" t="e">
        <f t="shared" ca="1" si="258"/>
        <v>#REF!</v>
      </c>
      <c r="M111" s="283" t="e">
        <f t="shared" ca="1" si="258"/>
        <v>#REF!</v>
      </c>
      <c r="N111" s="283" t="e">
        <f t="shared" ca="1" si="258"/>
        <v>#REF!</v>
      </c>
      <c r="O111" s="283" t="e">
        <f t="shared" ca="1" si="258"/>
        <v>#REF!</v>
      </c>
      <c r="P111" s="283" t="e">
        <f t="shared" ca="1" si="258"/>
        <v>#REF!</v>
      </c>
      <c r="Q111" s="283" t="e">
        <f t="shared" ca="1" si="258"/>
        <v>#REF!</v>
      </c>
      <c r="R111" s="283" t="e">
        <f t="shared" ca="1" si="258"/>
        <v>#REF!</v>
      </c>
      <c r="S111" s="283" t="e">
        <f t="shared" ca="1" si="258"/>
        <v>#REF!</v>
      </c>
      <c r="T111" s="283" t="e">
        <f t="shared" ca="1" si="258"/>
        <v>#REF!</v>
      </c>
      <c r="U111" s="283" t="e">
        <f t="shared" ca="1" si="258"/>
        <v>#REF!</v>
      </c>
      <c r="V111" s="283" t="e">
        <f t="shared" ca="1" si="258"/>
        <v>#REF!</v>
      </c>
      <c r="W111" s="283" t="e">
        <f t="shared" ca="1" si="258"/>
        <v>#REF!</v>
      </c>
      <c r="X111" s="283" t="e">
        <f t="shared" ca="1" si="258"/>
        <v>#REF!</v>
      </c>
      <c r="Y111" s="283" t="e">
        <f t="shared" ca="1" si="258"/>
        <v>#REF!</v>
      </c>
      <c r="Z111" s="283" t="e">
        <f t="shared" ca="1" si="258"/>
        <v>#REF!</v>
      </c>
      <c r="AA111" s="283" t="e">
        <f t="shared" ca="1" si="258"/>
        <v>#REF!</v>
      </c>
      <c r="AB111" s="283" t="e">
        <f t="shared" ca="1" si="258"/>
        <v>#REF!</v>
      </c>
      <c r="AC111" s="283" t="e">
        <f t="shared" ca="1" si="258"/>
        <v>#REF!</v>
      </c>
      <c r="AD111" s="283" t="e">
        <f t="shared" ca="1" si="258"/>
        <v>#REF!</v>
      </c>
      <c r="AE111" s="283" t="e">
        <f t="shared" ca="1" si="258"/>
        <v>#REF!</v>
      </c>
      <c r="AF111" s="283" t="e">
        <f t="shared" ref="AF111" ca="1" si="259">AF108+AF42+AF92</f>
        <v>#REF!</v>
      </c>
      <c r="AG111" s="283" t="e">
        <f t="shared" ref="AG111:AI111" ca="1" si="260">AG108+AG42+AG92</f>
        <v>#REF!</v>
      </c>
      <c r="AH111" s="283" t="e">
        <f t="shared" ca="1" si="260"/>
        <v>#REF!</v>
      </c>
      <c r="AI111" s="283" t="e">
        <f t="shared" ca="1" si="260"/>
        <v>#REF!</v>
      </c>
      <c r="AJ111" s="283" t="e">
        <f t="shared" ref="AJ111:AN111" ca="1" si="261">AJ108+AJ42+AJ92</f>
        <v>#REF!</v>
      </c>
      <c r="AK111" s="283" t="e">
        <f t="shared" ca="1" si="261"/>
        <v>#REF!</v>
      </c>
      <c r="AL111" s="283" t="e">
        <f t="shared" ca="1" si="261"/>
        <v>#REF!</v>
      </c>
      <c r="AM111" s="283" t="e">
        <f t="shared" ca="1" si="261"/>
        <v>#REF!</v>
      </c>
      <c r="AN111" s="283" t="e">
        <f t="shared" ca="1" si="261"/>
        <v>#REF!</v>
      </c>
      <c r="AO111" s="283" t="e">
        <f t="shared" ref="AO111" ca="1" si="262">AO108+AO42+AO92</f>
        <v>#REF!</v>
      </c>
      <c r="AP111" s="283" t="e">
        <f t="shared" ref="AP111:AR111" ca="1" si="263">AP108+AP42+AP92</f>
        <v>#REF!</v>
      </c>
      <c r="AQ111" s="283" t="e">
        <f t="shared" ca="1" si="263"/>
        <v>#REF!</v>
      </c>
      <c r="AR111" s="283" t="e">
        <f t="shared" ca="1" si="263"/>
        <v>#REF!</v>
      </c>
      <c r="AS111" s="283" t="e">
        <f t="shared" ref="AS111" ca="1" si="264">AS108+AS42+AS92</f>
        <v>#REF!</v>
      </c>
    </row>
    <row r="112" spans="2:45">
      <c r="C112" s="286" t="s">
        <v>333</v>
      </c>
      <c r="D112" s="286" t="s">
        <v>334</v>
      </c>
      <c r="E112" s="287" t="e">
        <f ca="1">IRR(F111:AS111)</f>
        <v>#VALUE!</v>
      </c>
    </row>
    <row r="114" spans="2:45">
      <c r="C114" s="1" t="s">
        <v>335</v>
      </c>
      <c r="F114" s="22">
        <f>'Invoer Parameters'!G66</f>
        <v>0</v>
      </c>
      <c r="G114" s="22">
        <f>'Invoer Parameters'!G67</f>
        <v>0</v>
      </c>
      <c r="H114" s="22">
        <f>'Invoer Parameters'!G68</f>
        <v>0</v>
      </c>
      <c r="I114" s="22">
        <f>'Invoer Parameters'!G69</f>
        <v>0</v>
      </c>
      <c r="J114" s="22">
        <f>'Invoer Parameters'!G70</f>
        <v>0</v>
      </c>
    </row>
    <row r="115" spans="2:45" s="278" customFormat="1" ht="25.5">
      <c r="B115" s="278" t="s">
        <v>336</v>
      </c>
      <c r="C115" s="284" t="s">
        <v>337</v>
      </c>
      <c r="D115" s="282" t="s">
        <v>77</v>
      </c>
      <c r="E115" s="279" t="e">
        <f ca="1">SUM(F115:AS115)</f>
        <v>#REF!</v>
      </c>
      <c r="F115" s="279" t="e">
        <f ca="1">F108+F42-F85-F114</f>
        <v>#REF!</v>
      </c>
      <c r="G115" s="279" t="e">
        <f ca="1">G108+G42-G85-G114</f>
        <v>#REF!</v>
      </c>
      <c r="H115" s="279" t="e">
        <f ca="1">H108+H42-H85-H114</f>
        <v>#REF!</v>
      </c>
      <c r="I115" s="279" t="e">
        <f ca="1">I108+I42-I85-I114</f>
        <v>#REF!</v>
      </c>
      <c r="J115" s="279" t="e">
        <f ca="1">J108+J42-J85-J114</f>
        <v>#REF!</v>
      </c>
      <c r="K115" s="279" t="e">
        <f t="shared" ref="K115:AE115" ca="1" si="265">K108+K42-K85</f>
        <v>#REF!</v>
      </c>
      <c r="L115" s="279" t="e">
        <f t="shared" ca="1" si="265"/>
        <v>#REF!</v>
      </c>
      <c r="M115" s="279" t="e">
        <f t="shared" ca="1" si="265"/>
        <v>#REF!</v>
      </c>
      <c r="N115" s="279" t="e">
        <f t="shared" ca="1" si="265"/>
        <v>#REF!</v>
      </c>
      <c r="O115" s="279" t="e">
        <f t="shared" ca="1" si="265"/>
        <v>#REF!</v>
      </c>
      <c r="P115" s="279" t="e">
        <f t="shared" ca="1" si="265"/>
        <v>#REF!</v>
      </c>
      <c r="Q115" s="279" t="e">
        <f t="shared" ca="1" si="265"/>
        <v>#REF!</v>
      </c>
      <c r="R115" s="279" t="e">
        <f t="shared" ca="1" si="265"/>
        <v>#REF!</v>
      </c>
      <c r="S115" s="279" t="e">
        <f t="shared" ca="1" si="265"/>
        <v>#REF!</v>
      </c>
      <c r="T115" s="279" t="e">
        <f t="shared" ca="1" si="265"/>
        <v>#REF!</v>
      </c>
      <c r="U115" s="279" t="e">
        <f t="shared" ca="1" si="265"/>
        <v>#REF!</v>
      </c>
      <c r="V115" s="279" t="e">
        <f t="shared" ca="1" si="265"/>
        <v>#REF!</v>
      </c>
      <c r="W115" s="279" t="e">
        <f t="shared" ca="1" si="265"/>
        <v>#REF!</v>
      </c>
      <c r="X115" s="279" t="e">
        <f t="shared" ca="1" si="265"/>
        <v>#REF!</v>
      </c>
      <c r="Y115" s="279" t="e">
        <f t="shared" ca="1" si="265"/>
        <v>#REF!</v>
      </c>
      <c r="Z115" s="279" t="e">
        <f t="shared" ca="1" si="265"/>
        <v>#REF!</v>
      </c>
      <c r="AA115" s="279" t="e">
        <f t="shared" ca="1" si="265"/>
        <v>#REF!</v>
      </c>
      <c r="AB115" s="279" t="e">
        <f t="shared" ca="1" si="265"/>
        <v>#REF!</v>
      </c>
      <c r="AC115" s="279" t="e">
        <f t="shared" ca="1" si="265"/>
        <v>#REF!</v>
      </c>
      <c r="AD115" s="279" t="e">
        <f t="shared" ca="1" si="265"/>
        <v>#REF!</v>
      </c>
      <c r="AE115" s="279" t="e">
        <f t="shared" ca="1" si="265"/>
        <v>#REF!</v>
      </c>
      <c r="AF115" s="279" t="e">
        <f t="shared" ref="AF115" ca="1" si="266">AF108+AF42-AF85</f>
        <v>#REF!</v>
      </c>
      <c r="AG115" s="279" t="e">
        <f t="shared" ref="AG115:AI115" ca="1" si="267">AG108+AG42-AG85</f>
        <v>#REF!</v>
      </c>
      <c r="AH115" s="279" t="e">
        <f t="shared" ca="1" si="267"/>
        <v>#REF!</v>
      </c>
      <c r="AI115" s="279" t="e">
        <f t="shared" ca="1" si="267"/>
        <v>#REF!</v>
      </c>
      <c r="AJ115" s="279" t="e">
        <f t="shared" ref="AJ115:AN115" ca="1" si="268">AJ108+AJ42-AJ85</f>
        <v>#REF!</v>
      </c>
      <c r="AK115" s="279" t="e">
        <f t="shared" ca="1" si="268"/>
        <v>#REF!</v>
      </c>
      <c r="AL115" s="279" t="e">
        <f t="shared" ca="1" si="268"/>
        <v>#REF!</v>
      </c>
      <c r="AM115" s="279" t="e">
        <f t="shared" ca="1" si="268"/>
        <v>#REF!</v>
      </c>
      <c r="AN115" s="279" t="e">
        <f t="shared" ca="1" si="268"/>
        <v>#REF!</v>
      </c>
      <c r="AO115" s="279" t="e">
        <f t="shared" ref="AO115" ca="1" si="269">AO108+AO42-AO85</f>
        <v>#REF!</v>
      </c>
      <c r="AP115" s="279" t="e">
        <f t="shared" ref="AP115:AR115" ca="1" si="270">AP108+AP42-AP85</f>
        <v>#REF!</v>
      </c>
      <c r="AQ115" s="279" t="e">
        <f t="shared" ca="1" si="270"/>
        <v>#REF!</v>
      </c>
      <c r="AR115" s="279" t="e">
        <f t="shared" ca="1" si="270"/>
        <v>#REF!</v>
      </c>
      <c r="AS115" s="279" t="e">
        <f t="shared" ref="AS115" ca="1" si="271">AS108+AS42-AS85</f>
        <v>#REF!</v>
      </c>
    </row>
    <row r="116" spans="2:45">
      <c r="C116" s="286" t="s">
        <v>338</v>
      </c>
      <c r="D116" s="286" t="s">
        <v>334</v>
      </c>
      <c r="E116" s="287" t="str">
        <f>IF('Invoer Parameters'!D42=0%,"geen EV",IRR(F115:AS115))</f>
        <v>geen EV</v>
      </c>
    </row>
    <row r="118" spans="2:45" s="278" customFormat="1">
      <c r="B118" s="284" t="s">
        <v>339</v>
      </c>
      <c r="C118" s="278" t="s">
        <v>340</v>
      </c>
      <c r="F118" s="285" t="str">
        <f t="shared" ref="F118:AE118" si="272">IF(F94&gt;0,(F108+F42+F92)/F94,"n.v.t")</f>
        <v>n.v.t</v>
      </c>
      <c r="G118" s="285" t="e">
        <f>IF(G94&gt;0,(G108+G42+G92)/G94,"n.v.t")</f>
        <v>#NUM!</v>
      </c>
      <c r="H118" s="285" t="str">
        <f t="shared" si="272"/>
        <v>n.v.t</v>
      </c>
      <c r="I118" s="285" t="str">
        <f t="shared" si="272"/>
        <v>n.v.t</v>
      </c>
      <c r="J118" s="285" t="str">
        <f t="shared" si="272"/>
        <v>n.v.t</v>
      </c>
      <c r="K118" s="285" t="str">
        <f t="shared" si="272"/>
        <v>n.v.t</v>
      </c>
      <c r="L118" s="285" t="str">
        <f t="shared" si="272"/>
        <v>n.v.t</v>
      </c>
      <c r="M118" s="285" t="str">
        <f t="shared" si="272"/>
        <v>n.v.t</v>
      </c>
      <c r="N118" s="285" t="str">
        <f t="shared" si="272"/>
        <v>n.v.t</v>
      </c>
      <c r="O118" s="285" t="str">
        <f t="shared" si="272"/>
        <v>n.v.t</v>
      </c>
      <c r="P118" s="285" t="str">
        <f t="shared" si="272"/>
        <v>n.v.t</v>
      </c>
      <c r="Q118" s="285" t="str">
        <f t="shared" si="272"/>
        <v>n.v.t</v>
      </c>
      <c r="R118" s="285" t="str">
        <f t="shared" si="272"/>
        <v>n.v.t</v>
      </c>
      <c r="S118" s="285" t="str">
        <f t="shared" si="272"/>
        <v>n.v.t</v>
      </c>
      <c r="T118" s="285" t="str">
        <f t="shared" si="272"/>
        <v>n.v.t</v>
      </c>
      <c r="U118" s="285" t="str">
        <f t="shared" si="272"/>
        <v>n.v.t</v>
      </c>
      <c r="V118" s="285" t="str">
        <f t="shared" si="272"/>
        <v>n.v.t</v>
      </c>
      <c r="W118" s="285" t="str">
        <f t="shared" si="272"/>
        <v>n.v.t</v>
      </c>
      <c r="X118" s="285" t="str">
        <f t="shared" si="272"/>
        <v>n.v.t</v>
      </c>
      <c r="Y118" s="285" t="str">
        <f t="shared" si="272"/>
        <v>n.v.t</v>
      </c>
      <c r="Z118" s="285" t="str">
        <f t="shared" si="272"/>
        <v>n.v.t</v>
      </c>
      <c r="AA118" s="285" t="str">
        <f t="shared" si="272"/>
        <v>n.v.t</v>
      </c>
      <c r="AB118" s="285" t="str">
        <f t="shared" si="272"/>
        <v>n.v.t</v>
      </c>
      <c r="AC118" s="285" t="str">
        <f t="shared" si="272"/>
        <v>n.v.t</v>
      </c>
      <c r="AD118" s="285" t="str">
        <f t="shared" si="272"/>
        <v>n.v.t</v>
      </c>
      <c r="AE118" s="285" t="str">
        <f t="shared" si="272"/>
        <v>n.v.t</v>
      </c>
      <c r="AF118" s="285" t="str">
        <f t="shared" ref="AF118" si="273">IF(AF94&gt;0,(AF108+AF42+AF92)/AF94,"n.v.t")</f>
        <v>n.v.t</v>
      </c>
      <c r="AG118" s="285" t="str">
        <f t="shared" ref="AG118:AI118" si="274">IF(AG94&gt;0,(AG108+AG42+AG92)/AG94,"n.v.t")</f>
        <v>n.v.t</v>
      </c>
      <c r="AH118" s="285" t="str">
        <f t="shared" si="274"/>
        <v>n.v.t</v>
      </c>
      <c r="AI118" s="285" t="str">
        <f t="shared" si="274"/>
        <v>n.v.t</v>
      </c>
      <c r="AJ118" s="285" t="str">
        <f t="shared" ref="AJ118:AN118" si="275">IF(AJ94&gt;0,(AJ108+AJ42+AJ92)/AJ94,"n.v.t")</f>
        <v>n.v.t</v>
      </c>
      <c r="AK118" s="285" t="str">
        <f t="shared" si="275"/>
        <v>n.v.t</v>
      </c>
      <c r="AL118" s="285" t="str">
        <f t="shared" si="275"/>
        <v>n.v.t</v>
      </c>
      <c r="AM118" s="285" t="str">
        <f t="shared" si="275"/>
        <v>n.v.t</v>
      </c>
      <c r="AN118" s="285" t="str">
        <f t="shared" si="275"/>
        <v>n.v.t</v>
      </c>
      <c r="AO118" s="285" t="str">
        <f t="shared" ref="AO118" si="276">IF(AO94&gt;0,(AO108+AO42+AO92)/AO94,"n.v.t")</f>
        <v>n.v.t</v>
      </c>
      <c r="AP118" s="285" t="str">
        <f t="shared" ref="AP118:AR118" si="277">IF(AP94&gt;0,(AP108+AP42+AP92)/AP94,"n.v.t")</f>
        <v>n.v.t</v>
      </c>
      <c r="AQ118" s="285" t="str">
        <f t="shared" si="277"/>
        <v>n.v.t</v>
      </c>
      <c r="AR118" s="285" t="str">
        <f t="shared" si="277"/>
        <v>n.v.t</v>
      </c>
      <c r="AS118" s="285" t="str">
        <f t="shared" ref="AS118" si="278">IF(AS94&gt;0,(AS108+AS42+AS92)/AS94,"n.v.t")</f>
        <v>n.v.t</v>
      </c>
    </row>
    <row r="119" spans="2:45">
      <c r="C119" s="286" t="s">
        <v>341</v>
      </c>
      <c r="D119" s="286" t="s">
        <v>342</v>
      </c>
      <c r="E119" s="288" t="e">
        <f ca="1">IF('Invoer Parameters'!D42=100%,"n.v.t.",(E108+E42+E92)/E94)</f>
        <v>#REF!</v>
      </c>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2:45">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2:45">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row>
    <row r="124" spans="2:45" ht="12.75" hidden="1" customHeight="1">
      <c r="B124" s="18" t="s">
        <v>343</v>
      </c>
      <c r="C124" s="1" t="s">
        <v>344</v>
      </c>
      <c r="D124" s="35">
        <v>0.3</v>
      </c>
    </row>
    <row r="125" spans="2:45" ht="12.75" hidden="1" customHeight="1">
      <c r="C125" s="36" t="s">
        <v>345</v>
      </c>
      <c r="D125" s="37">
        <v>0.03</v>
      </c>
    </row>
    <row r="126" spans="2:45" ht="12.75" hidden="1" customHeight="1">
      <c r="C126" s="1" t="s">
        <v>346</v>
      </c>
      <c r="D126" s="35">
        <f>1-D124</f>
        <v>0.7</v>
      </c>
    </row>
    <row r="127" spans="2:45" ht="12.75" hidden="1" customHeight="1">
      <c r="C127" s="1" t="s">
        <v>347</v>
      </c>
      <c r="D127" s="35">
        <v>2.5000000000000001E-2</v>
      </c>
    </row>
    <row r="128" spans="2:45" ht="12.75" hidden="1" customHeight="1">
      <c r="C128" s="1" t="s">
        <v>348</v>
      </c>
      <c r="D128" s="35">
        <f>D124*D125+D126*D127</f>
        <v>2.6499999999999996E-2</v>
      </c>
    </row>
    <row r="129" spans="3:36" ht="12.75" hidden="1" customHeight="1"/>
    <row r="130" spans="3:36" ht="12.75" hidden="1" customHeight="1">
      <c r="C130" s="1" t="s">
        <v>349</v>
      </c>
      <c r="D130" s="1" t="s">
        <v>77</v>
      </c>
      <c r="E130" s="38" t="e">
        <f ca="1">SUM(F130:AJ130)</f>
        <v>#REF!</v>
      </c>
      <c r="F130" s="39" t="e">
        <f t="shared" ref="F130:AJ130" ca="1" si="279">(F110+F31)/(1+$D$128)^F2</f>
        <v>#REF!</v>
      </c>
      <c r="G130" s="39" t="e">
        <f t="shared" ca="1" si="279"/>
        <v>#REF!</v>
      </c>
      <c r="H130" s="39" t="e">
        <f t="shared" ca="1" si="279"/>
        <v>#REF!</v>
      </c>
      <c r="I130" s="39" t="e">
        <f t="shared" ca="1" si="279"/>
        <v>#REF!</v>
      </c>
      <c r="J130" s="39" t="e">
        <f t="shared" ca="1" si="279"/>
        <v>#REF!</v>
      </c>
      <c r="K130" s="39" t="e">
        <f t="shared" ca="1" si="279"/>
        <v>#REF!</v>
      </c>
      <c r="L130" s="39" t="e">
        <f t="shared" ca="1" si="279"/>
        <v>#REF!</v>
      </c>
      <c r="M130" s="39" t="e">
        <f t="shared" ca="1" si="279"/>
        <v>#REF!</v>
      </c>
      <c r="N130" s="39" t="e">
        <f t="shared" ca="1" si="279"/>
        <v>#REF!</v>
      </c>
      <c r="O130" s="39" t="e">
        <f t="shared" ca="1" si="279"/>
        <v>#REF!</v>
      </c>
      <c r="P130" s="39" t="e">
        <f t="shared" ca="1" si="279"/>
        <v>#REF!</v>
      </c>
      <c r="Q130" s="39" t="e">
        <f t="shared" ca="1" si="279"/>
        <v>#REF!</v>
      </c>
      <c r="R130" s="39" t="e">
        <f t="shared" ca="1" si="279"/>
        <v>#REF!</v>
      </c>
      <c r="S130" s="39" t="e">
        <f t="shared" ca="1" si="279"/>
        <v>#REF!</v>
      </c>
      <c r="T130" s="39" t="e">
        <f t="shared" ca="1" si="279"/>
        <v>#REF!</v>
      </c>
      <c r="U130" s="39" t="e">
        <f t="shared" ca="1" si="279"/>
        <v>#REF!</v>
      </c>
      <c r="V130" s="39" t="e">
        <f t="shared" ca="1" si="279"/>
        <v>#REF!</v>
      </c>
      <c r="W130" s="39" t="e">
        <f t="shared" ca="1" si="279"/>
        <v>#REF!</v>
      </c>
      <c r="X130" s="39" t="e">
        <f t="shared" ca="1" si="279"/>
        <v>#REF!</v>
      </c>
      <c r="Y130" s="39" t="e">
        <f t="shared" ca="1" si="279"/>
        <v>#REF!</v>
      </c>
      <c r="Z130" s="39" t="e">
        <f t="shared" ca="1" si="279"/>
        <v>#REF!</v>
      </c>
      <c r="AA130" s="39" t="e">
        <f t="shared" ca="1" si="279"/>
        <v>#REF!</v>
      </c>
      <c r="AB130" s="39" t="e">
        <f t="shared" ca="1" si="279"/>
        <v>#REF!</v>
      </c>
      <c r="AC130" s="39" t="e">
        <f t="shared" ca="1" si="279"/>
        <v>#REF!</v>
      </c>
      <c r="AD130" s="39" t="e">
        <f t="shared" ca="1" si="279"/>
        <v>#REF!</v>
      </c>
      <c r="AE130" s="39" t="e">
        <f t="shared" ca="1" si="279"/>
        <v>#REF!</v>
      </c>
      <c r="AF130" s="39" t="e">
        <f t="shared" ca="1" si="279"/>
        <v>#REF!</v>
      </c>
      <c r="AG130" s="39" t="e">
        <f t="shared" ca="1" si="279"/>
        <v>#REF!</v>
      </c>
      <c r="AH130" s="39" t="e">
        <f t="shared" ca="1" si="279"/>
        <v>#REF!</v>
      </c>
      <c r="AI130" s="39" t="e">
        <f t="shared" ca="1" si="279"/>
        <v>#REF!</v>
      </c>
      <c r="AJ130" s="39" t="e">
        <f t="shared" ca="1" si="279"/>
        <v>#REF!</v>
      </c>
    </row>
    <row r="131" spans="3:36" ht="12.75" hidden="1" customHeight="1">
      <c r="C131" s="1" t="s">
        <v>350</v>
      </c>
      <c r="D131" s="1" t="s">
        <v>54</v>
      </c>
      <c r="E131" s="38">
        <f>SUM(F131:AJ131)</f>
        <v>0</v>
      </c>
      <c r="F131" s="39">
        <f t="shared" ref="F131:AJ131" si="280">F10/(1+$D$128)^F2</f>
        <v>0</v>
      </c>
      <c r="G131" s="39">
        <f t="shared" si="280"/>
        <v>0</v>
      </c>
      <c r="H131" s="39">
        <f t="shared" si="280"/>
        <v>0</v>
      </c>
      <c r="I131" s="39">
        <f t="shared" si="280"/>
        <v>0</v>
      </c>
      <c r="J131" s="39">
        <f t="shared" si="280"/>
        <v>0</v>
      </c>
      <c r="K131" s="39">
        <f t="shared" si="280"/>
        <v>0</v>
      </c>
      <c r="L131" s="39">
        <f t="shared" si="280"/>
        <v>0</v>
      </c>
      <c r="M131" s="39">
        <f t="shared" si="280"/>
        <v>0</v>
      </c>
      <c r="N131" s="39">
        <f t="shared" si="280"/>
        <v>0</v>
      </c>
      <c r="O131" s="39">
        <f t="shared" si="280"/>
        <v>0</v>
      </c>
      <c r="P131" s="39">
        <f t="shared" si="280"/>
        <v>0</v>
      </c>
      <c r="Q131" s="39">
        <f t="shared" si="280"/>
        <v>0</v>
      </c>
      <c r="R131" s="39">
        <f t="shared" si="280"/>
        <v>0</v>
      </c>
      <c r="S131" s="39">
        <f t="shared" si="280"/>
        <v>0</v>
      </c>
      <c r="T131" s="39">
        <f t="shared" si="280"/>
        <v>0</v>
      </c>
      <c r="U131" s="39">
        <f t="shared" si="280"/>
        <v>0</v>
      </c>
      <c r="V131" s="39">
        <f t="shared" si="280"/>
        <v>0</v>
      </c>
      <c r="W131" s="39">
        <f t="shared" si="280"/>
        <v>0</v>
      </c>
      <c r="X131" s="39">
        <f t="shared" si="280"/>
        <v>0</v>
      </c>
      <c r="Y131" s="39">
        <f t="shared" si="280"/>
        <v>0</v>
      </c>
      <c r="Z131" s="39">
        <f t="shared" si="280"/>
        <v>0</v>
      </c>
      <c r="AA131" s="39">
        <f t="shared" si="280"/>
        <v>0</v>
      </c>
      <c r="AB131" s="39">
        <f t="shared" si="280"/>
        <v>0</v>
      </c>
      <c r="AC131" s="39">
        <f t="shared" si="280"/>
        <v>0</v>
      </c>
      <c r="AD131" s="39">
        <f t="shared" si="280"/>
        <v>0</v>
      </c>
      <c r="AE131" s="39">
        <f t="shared" si="280"/>
        <v>0</v>
      </c>
      <c r="AF131" s="39">
        <f t="shared" si="280"/>
        <v>0</v>
      </c>
      <c r="AG131" s="39">
        <f t="shared" si="280"/>
        <v>0</v>
      </c>
      <c r="AH131" s="39">
        <f t="shared" si="280"/>
        <v>0</v>
      </c>
      <c r="AI131" s="39">
        <f t="shared" si="280"/>
        <v>0</v>
      </c>
      <c r="AJ131" s="39">
        <f t="shared" si="280"/>
        <v>0</v>
      </c>
    </row>
    <row r="132" spans="3:36" ht="12.75" hidden="1" customHeight="1">
      <c r="C132" s="1" t="s">
        <v>351</v>
      </c>
      <c r="D132" s="1" t="s">
        <v>96</v>
      </c>
      <c r="E132" s="40" t="e">
        <f ca="1">E130/E131*1000</f>
        <v>#REF!</v>
      </c>
    </row>
    <row r="133" spans="3:36" ht="12.75" hidden="1" customHeight="1"/>
    <row r="134" spans="3:36" ht="12.75" hidden="1" customHeight="1">
      <c r="C134" s="1" t="s">
        <v>352</v>
      </c>
      <c r="D134" s="1" t="s">
        <v>77</v>
      </c>
      <c r="E134" s="38" t="e">
        <f ca="1">SUM(F134:AJ134)</f>
        <v>#REF!</v>
      </c>
      <c r="F134" s="39" t="e">
        <f t="shared" ref="F134:AJ134" ca="1" si="281">(F110+F31+F106)/(1+$D$128)^F2</f>
        <v>#REF!</v>
      </c>
      <c r="G134" s="39" t="e">
        <f t="shared" ca="1" si="281"/>
        <v>#REF!</v>
      </c>
      <c r="H134" s="39" t="e">
        <f t="shared" ca="1" si="281"/>
        <v>#REF!</v>
      </c>
      <c r="I134" s="39" t="e">
        <f t="shared" ca="1" si="281"/>
        <v>#REF!</v>
      </c>
      <c r="J134" s="39" t="e">
        <f t="shared" ca="1" si="281"/>
        <v>#REF!</v>
      </c>
      <c r="K134" s="39" t="e">
        <f t="shared" ca="1" si="281"/>
        <v>#REF!</v>
      </c>
      <c r="L134" s="39" t="e">
        <f t="shared" ca="1" si="281"/>
        <v>#REF!</v>
      </c>
      <c r="M134" s="39" t="e">
        <f t="shared" ca="1" si="281"/>
        <v>#REF!</v>
      </c>
      <c r="N134" s="39" t="e">
        <f t="shared" ca="1" si="281"/>
        <v>#REF!</v>
      </c>
      <c r="O134" s="39" t="e">
        <f t="shared" ca="1" si="281"/>
        <v>#REF!</v>
      </c>
      <c r="P134" s="39" t="e">
        <f t="shared" ca="1" si="281"/>
        <v>#REF!</v>
      </c>
      <c r="Q134" s="39" t="e">
        <f t="shared" ca="1" si="281"/>
        <v>#REF!</v>
      </c>
      <c r="R134" s="39" t="e">
        <f t="shared" ca="1" si="281"/>
        <v>#REF!</v>
      </c>
      <c r="S134" s="39" t="e">
        <f t="shared" ca="1" si="281"/>
        <v>#REF!</v>
      </c>
      <c r="T134" s="39" t="e">
        <f t="shared" ca="1" si="281"/>
        <v>#REF!</v>
      </c>
      <c r="U134" s="39" t="e">
        <f t="shared" ca="1" si="281"/>
        <v>#REF!</v>
      </c>
      <c r="V134" s="39" t="e">
        <f t="shared" ca="1" si="281"/>
        <v>#REF!</v>
      </c>
      <c r="W134" s="39" t="e">
        <f t="shared" ca="1" si="281"/>
        <v>#REF!</v>
      </c>
      <c r="X134" s="39" t="e">
        <f t="shared" ca="1" si="281"/>
        <v>#REF!</v>
      </c>
      <c r="Y134" s="39" t="e">
        <f t="shared" ca="1" si="281"/>
        <v>#REF!</v>
      </c>
      <c r="Z134" s="39" t="e">
        <f t="shared" ca="1" si="281"/>
        <v>#REF!</v>
      </c>
      <c r="AA134" s="39" t="e">
        <f t="shared" ca="1" si="281"/>
        <v>#REF!</v>
      </c>
      <c r="AB134" s="39" t="e">
        <f t="shared" ca="1" si="281"/>
        <v>#REF!</v>
      </c>
      <c r="AC134" s="39" t="e">
        <f t="shared" ca="1" si="281"/>
        <v>#REF!</v>
      </c>
      <c r="AD134" s="39" t="e">
        <f t="shared" ca="1" si="281"/>
        <v>#REF!</v>
      </c>
      <c r="AE134" s="39" t="e">
        <f t="shared" ca="1" si="281"/>
        <v>#REF!</v>
      </c>
      <c r="AF134" s="39" t="e">
        <f t="shared" ca="1" si="281"/>
        <v>#REF!</v>
      </c>
      <c r="AG134" s="39" t="e">
        <f t="shared" ca="1" si="281"/>
        <v>#REF!</v>
      </c>
      <c r="AH134" s="39" t="e">
        <f t="shared" ca="1" si="281"/>
        <v>#REF!</v>
      </c>
      <c r="AI134" s="39" t="e">
        <f t="shared" ca="1" si="281"/>
        <v>#REF!</v>
      </c>
      <c r="AJ134" s="39" t="e">
        <f t="shared" ca="1" si="281"/>
        <v>#REF!</v>
      </c>
    </row>
    <row r="135" spans="3:36" ht="12.75" hidden="1" customHeight="1">
      <c r="C135" s="1" t="s">
        <v>351</v>
      </c>
      <c r="D135" s="1" t="s">
        <v>96</v>
      </c>
      <c r="E135" s="41" t="e">
        <f ca="1">E134/E131*1000</f>
        <v>#REF!</v>
      </c>
    </row>
  </sheetData>
  <sheetProtection algorithmName="SHA-512" hashValue="N6lQOoYepR+60EDjx6BaUtNUwZgs1I0mgsiTQ4fjaj1OxrFPrX2FX+g6I4urovqIDVGu1Z43MA1AMFR+sVvm6w==" saltValue="QF5xu3p4/yguDnYnoqDZdQ==" spinCount="100000" sheet="1" objects="1" scenarios="1"/>
  <conditionalFormatting sqref="F96:AS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R47"/>
  <sheetViews>
    <sheetView zoomScale="80" zoomScaleNormal="80" workbookViewId="0">
      <selection activeCell="I22" sqref="I21:I22"/>
    </sheetView>
  </sheetViews>
  <sheetFormatPr defaultColWidth="8.85546875" defaultRowHeight="12.75"/>
  <cols>
    <col min="1" max="1" width="5.85546875" style="1" customWidth="1"/>
    <col min="2" max="2" width="32" style="1" customWidth="1"/>
    <col min="3" max="3" width="52.28515625" style="1" customWidth="1"/>
    <col min="4" max="4" width="8.140625" style="1" bestFit="1" customWidth="1"/>
    <col min="5" max="5" width="15.5703125" style="1" customWidth="1"/>
    <col min="6" max="7" width="8.85546875" style="1"/>
    <col min="8" max="8" width="9.28515625" style="1" customWidth="1"/>
    <col min="9" max="9" width="10.28515625" style="1" bestFit="1" customWidth="1"/>
    <col min="10" max="16384" width="8.85546875" style="1"/>
  </cols>
  <sheetData>
    <row r="1" spans="2:44" ht="33.75" customHeight="1">
      <c r="B1" s="14" t="s">
        <v>353</v>
      </c>
      <c r="C1"/>
    </row>
    <row r="2" spans="2:44" ht="21" customHeight="1">
      <c r="B2" s="229" t="str">
        <f>Instructies!B3</f>
        <v>Nederwiek kavel I-A - Definitieve versie (15-9-2025)</v>
      </c>
      <c r="C2" s="229"/>
      <c r="D2" s="229"/>
    </row>
    <row r="3" spans="2:44">
      <c r="B3" s="18" t="s">
        <v>354</v>
      </c>
      <c r="C3" s="18" t="s">
        <v>355</v>
      </c>
    </row>
    <row r="4" spans="2:44">
      <c r="B4" s="1" t="str">
        <f>'Invoer Parameters'!B13</f>
        <v>Projectnaam</v>
      </c>
      <c r="C4" s="1">
        <f>'Invoer Parameters'!D13</f>
        <v>0</v>
      </c>
    </row>
    <row r="5" spans="2:44">
      <c r="B5" s="1" t="str">
        <f>'Invoer Parameters'!B14</f>
        <v>Naam aanvragende organisatie</v>
      </c>
      <c r="C5" s="1">
        <f>'Invoer Parameters'!D14</f>
        <v>0</v>
      </c>
    </row>
    <row r="6" spans="2:44">
      <c r="B6" s="1" t="s">
        <v>356</v>
      </c>
      <c r="C6" s="1">
        <f>OPEX!O1-OPEX!J1</f>
        <v>-2030</v>
      </c>
      <c r="D6" s="1" t="s">
        <v>79</v>
      </c>
    </row>
    <row r="7" spans="2:44" ht="12.75" hidden="1" customHeight="1">
      <c r="B7" s="1" t="str">
        <f>'Invoer Parameters'!B16</f>
        <v>Jaarproductie kavel I-A</v>
      </c>
    </row>
    <row r="8" spans="2:44">
      <c r="B8" s="1" t="str">
        <f>'Invoer Parameters'!B17</f>
        <v>Geïnstalleerd vermogen windpark</v>
      </c>
      <c r="C8" s="1">
        <f>'Invoer Parameters'!D17</f>
        <v>0</v>
      </c>
      <c r="D8" s="1" t="str">
        <f>'Invoer Parameters'!E17</f>
        <v>MW</v>
      </c>
    </row>
    <row r="9" spans="2:44">
      <c r="B9" s="1" t="str">
        <f>'Invoer Parameters'!B18</f>
        <v>Netto P50 jaarproductie</v>
      </c>
      <c r="C9" s="2">
        <f>'Invoer Parameters'!D18</f>
        <v>0</v>
      </c>
      <c r="D9" s="1" t="str">
        <f>'Invoer Parameters'!E18</f>
        <v>MWh</v>
      </c>
    </row>
    <row r="10" spans="2:44" ht="12.75" hidden="1" customHeight="1">
      <c r="B10" s="1">
        <f>'Invoer Parameters'!B31</f>
        <v>0</v>
      </c>
      <c r="C10" s="2"/>
    </row>
    <row r="11" spans="2:44" ht="12.75" hidden="1" customHeight="1">
      <c r="B11" s="1" t="str">
        <f>'Invoer Parameters'!B32</f>
        <v>Geïnstalleerd vermogen windpark</v>
      </c>
      <c r="C11" s="1">
        <f>'Invoer Parameters'!D32</f>
        <v>1E-3</v>
      </c>
      <c r="D11" s="1" t="str">
        <f>'Invoer Parameters'!E32</f>
        <v>MW</v>
      </c>
    </row>
    <row r="12" spans="2:44" ht="12.75" hidden="1" customHeight="1">
      <c r="B12" s="1" t="str">
        <f>'Invoer Parameters'!B33</f>
        <v>Netto P50 jaarproductie</v>
      </c>
      <c r="C12" s="2">
        <f>'Invoer Parameters'!D33</f>
        <v>1E-3</v>
      </c>
      <c r="D12" s="1" t="str">
        <f>'Invoer Parameters'!E33</f>
        <v>MWh</v>
      </c>
    </row>
    <row r="13" spans="2:44">
      <c r="C13" s="33"/>
    </row>
    <row r="14" spans="2:44">
      <c r="B14" s="18" t="s">
        <v>357</v>
      </c>
      <c r="E14" s="18" t="str">
        <f>Berekeningen!E1</f>
        <v>Investerings-jaar</v>
      </c>
      <c r="F14" s="18">
        <f>Berekeningen!F1</f>
        <v>0</v>
      </c>
      <c r="G14" s="18">
        <f>Berekeningen!G1</f>
        <v>1</v>
      </c>
      <c r="H14" s="18">
        <f>Berekeningen!H1</f>
        <v>2</v>
      </c>
      <c r="I14" s="18">
        <f>Berekeningen!I1</f>
        <v>3</v>
      </c>
      <c r="J14" s="18">
        <f>Berekeningen!J1</f>
        <v>4</v>
      </c>
      <c r="K14" s="18">
        <f>Berekeningen!K1</f>
        <v>5</v>
      </c>
      <c r="L14" s="18">
        <f>Berekeningen!L1</f>
        <v>6</v>
      </c>
      <c r="M14" s="18">
        <f>Berekeningen!M1</f>
        <v>7</v>
      </c>
      <c r="N14" s="18">
        <f>Berekeningen!N1</f>
        <v>8</v>
      </c>
      <c r="O14" s="18">
        <f>Berekeningen!O1</f>
        <v>9</v>
      </c>
      <c r="P14" s="18">
        <f>Berekeningen!P1</f>
        <v>10</v>
      </c>
      <c r="Q14" s="18">
        <f>Berekeningen!Q1</f>
        <v>11</v>
      </c>
      <c r="R14" s="18">
        <f>Berekeningen!R1</f>
        <v>12</v>
      </c>
      <c r="S14" s="18">
        <f>Berekeningen!S1</f>
        <v>13</v>
      </c>
      <c r="T14" s="18">
        <f>Berekeningen!T1</f>
        <v>14</v>
      </c>
      <c r="U14" s="18">
        <f>Berekeningen!U1</f>
        <v>15</v>
      </c>
      <c r="V14" s="18">
        <f>Berekeningen!V1</f>
        <v>16</v>
      </c>
      <c r="W14" s="18">
        <f>Berekeningen!W1</f>
        <v>17</v>
      </c>
      <c r="X14" s="18">
        <f>Berekeningen!X1</f>
        <v>18</v>
      </c>
      <c r="Y14" s="18">
        <f>Berekeningen!Y1</f>
        <v>19</v>
      </c>
      <c r="Z14" s="18">
        <f>Berekeningen!Z1</f>
        <v>20</v>
      </c>
      <c r="AA14" s="18">
        <f>Berekeningen!AA1</f>
        <v>21</v>
      </c>
      <c r="AB14" s="18">
        <f>Berekeningen!AB1</f>
        <v>22</v>
      </c>
      <c r="AC14" s="18">
        <f>Berekeningen!AC1</f>
        <v>23</v>
      </c>
      <c r="AD14" s="18">
        <f>Berekeningen!AD1</f>
        <v>24</v>
      </c>
      <c r="AE14" s="18">
        <f>Berekeningen!AE1</f>
        <v>25</v>
      </c>
      <c r="AF14" s="18">
        <f>Berekeningen!AF1</f>
        <v>26</v>
      </c>
      <c r="AG14" s="18">
        <f>Berekeningen!AG1</f>
        <v>27</v>
      </c>
      <c r="AH14" s="18">
        <f>Berekeningen!AH1</f>
        <v>28</v>
      </c>
      <c r="AI14" s="18">
        <f>Berekeningen!AI1</f>
        <v>29</v>
      </c>
      <c r="AJ14" s="18">
        <f>Berekeningen!AJ1</f>
        <v>30</v>
      </c>
      <c r="AK14" s="18">
        <f>Berekeningen!AK1</f>
        <v>31</v>
      </c>
      <c r="AL14" s="18">
        <f>Berekeningen!AL1</f>
        <v>32</v>
      </c>
      <c r="AM14" s="18">
        <f>Berekeningen!AM1</f>
        <v>33</v>
      </c>
      <c r="AN14" s="18">
        <f>Berekeningen!AN1</f>
        <v>34</v>
      </c>
      <c r="AO14" s="18">
        <f>Berekeningen!AO1</f>
        <v>35</v>
      </c>
      <c r="AP14" s="18">
        <f>Berekeningen!AP1</f>
        <v>36</v>
      </c>
      <c r="AQ14" s="18">
        <f>Berekeningen!AQ1</f>
        <v>37</v>
      </c>
      <c r="AR14" s="18">
        <f>Berekeningen!AR1</f>
        <v>38</v>
      </c>
    </row>
    <row r="15" spans="2:44">
      <c r="E15" s="18" t="str">
        <f>Berekeningen!E2</f>
        <v>Jaarnr.</v>
      </c>
      <c r="F15" s="18">
        <f>Berekeningen!F2</f>
        <v>0</v>
      </c>
      <c r="G15" s="18">
        <f>Berekeningen!G2</f>
        <v>1</v>
      </c>
      <c r="H15" s="18">
        <f>Berekeningen!H2</f>
        <v>2</v>
      </c>
      <c r="I15" s="18">
        <f>Berekeningen!I2</f>
        <v>3</v>
      </c>
      <c r="J15" s="18">
        <f>Berekeningen!J2</f>
        <v>4</v>
      </c>
      <c r="K15" s="18">
        <f>Berekeningen!K2</f>
        <v>5</v>
      </c>
      <c r="L15" s="18">
        <f>Berekeningen!L2</f>
        <v>6</v>
      </c>
      <c r="M15" s="18">
        <f>Berekeningen!M2</f>
        <v>7</v>
      </c>
      <c r="N15" s="18">
        <f>Berekeningen!N2</f>
        <v>8</v>
      </c>
      <c r="O15" s="18">
        <f>Berekeningen!O2</f>
        <v>9</v>
      </c>
      <c r="P15" s="18">
        <f>Berekeningen!P2</f>
        <v>10</v>
      </c>
      <c r="Q15" s="18">
        <f>Berekeningen!Q2</f>
        <v>11</v>
      </c>
      <c r="R15" s="18">
        <f>Berekeningen!R2</f>
        <v>12</v>
      </c>
      <c r="S15" s="18">
        <f>Berekeningen!S2</f>
        <v>13</v>
      </c>
      <c r="T15" s="18">
        <f>Berekeningen!T2</f>
        <v>14</v>
      </c>
      <c r="U15" s="18">
        <f>Berekeningen!U2</f>
        <v>15</v>
      </c>
      <c r="V15" s="18">
        <f>Berekeningen!V2</f>
        <v>16</v>
      </c>
      <c r="W15" s="18">
        <f>Berekeningen!W2</f>
        <v>17</v>
      </c>
      <c r="X15" s="18">
        <f>Berekeningen!X2</f>
        <v>18</v>
      </c>
      <c r="Y15" s="18">
        <f>Berekeningen!Y2</f>
        <v>19</v>
      </c>
      <c r="Z15" s="18">
        <f>Berekeningen!Z2</f>
        <v>20</v>
      </c>
      <c r="AA15" s="18">
        <f>Berekeningen!AA2</f>
        <v>21</v>
      </c>
      <c r="AB15" s="18">
        <f>Berekeningen!AB2</f>
        <v>22</v>
      </c>
      <c r="AC15" s="18">
        <f>Berekeningen!AC2</f>
        <v>23</v>
      </c>
      <c r="AD15" s="18">
        <f>Berekeningen!AD2</f>
        <v>24</v>
      </c>
      <c r="AE15" s="18">
        <f>Berekeningen!AE2</f>
        <v>25</v>
      </c>
      <c r="AF15" s="18">
        <f>Berekeningen!AF2</f>
        <v>26</v>
      </c>
      <c r="AG15" s="18">
        <f>Berekeningen!AG2</f>
        <v>27</v>
      </c>
      <c r="AH15" s="18">
        <f>Berekeningen!AH2</f>
        <v>28</v>
      </c>
      <c r="AI15" s="18">
        <f>Berekeningen!AI2</f>
        <v>29</v>
      </c>
      <c r="AJ15" s="18">
        <f>Berekeningen!AJ2</f>
        <v>30</v>
      </c>
      <c r="AK15" s="18">
        <f>Berekeningen!AK2</f>
        <v>31</v>
      </c>
      <c r="AL15" s="18">
        <f>Berekeningen!AL2</f>
        <v>32</v>
      </c>
      <c r="AM15" s="18">
        <f>Berekeningen!AM2</f>
        <v>33</v>
      </c>
      <c r="AN15" s="18">
        <f>Berekeningen!AN2</f>
        <v>34</v>
      </c>
      <c r="AO15" s="18">
        <f>Berekeningen!AO2</f>
        <v>35</v>
      </c>
      <c r="AP15" s="18">
        <f>Berekeningen!AP2</f>
        <v>36</v>
      </c>
      <c r="AQ15" s="18">
        <f>Berekeningen!AQ2</f>
        <v>37</v>
      </c>
      <c r="AR15" s="18">
        <f>Berekeningen!AR2</f>
        <v>38</v>
      </c>
    </row>
    <row r="17" spans="2:44" ht="25.5">
      <c r="B17" s="20" t="s">
        <v>220</v>
      </c>
      <c r="C17" s="18" t="s">
        <v>221</v>
      </c>
      <c r="D17" s="18" t="s">
        <v>222</v>
      </c>
      <c r="E17" s="20" t="s">
        <v>223</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2:44">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2:44">
      <c r="B19" s="1" t="str">
        <f>Berekeningen!B24</f>
        <v>MIE</v>
      </c>
      <c r="C19" s="1" t="str">
        <f>Berekeningen!C24</f>
        <v>Markt Inkomsten Elektriciteit (Qtot*MP)</v>
      </c>
      <c r="D19" s="1" t="str">
        <f>Berekeningen!D24</f>
        <v>k€</v>
      </c>
      <c r="E19" s="2" t="e">
        <f ca="1">Berekeningen!E24</f>
        <v>#REF!</v>
      </c>
      <c r="F19" s="2" t="e">
        <f ca="1">Berekeningen!F24</f>
        <v>#REF!</v>
      </c>
      <c r="G19" s="2" t="e">
        <f ca="1">Berekeningen!G24</f>
        <v>#REF!</v>
      </c>
      <c r="H19" s="2" t="e">
        <f ca="1">Berekeningen!H24</f>
        <v>#REF!</v>
      </c>
      <c r="I19" s="2" t="e">
        <f ca="1">Berekeningen!I24</f>
        <v>#REF!</v>
      </c>
      <c r="J19" s="2" t="e">
        <f ca="1">Berekeningen!J24</f>
        <v>#REF!</v>
      </c>
      <c r="K19" s="2" t="e">
        <f ca="1">Berekeningen!K24</f>
        <v>#REF!</v>
      </c>
      <c r="L19" s="2" t="e">
        <f ca="1">Berekeningen!L24</f>
        <v>#REF!</v>
      </c>
      <c r="M19" s="2" t="e">
        <f ca="1">Berekeningen!M24</f>
        <v>#REF!</v>
      </c>
      <c r="N19" s="2" t="e">
        <f ca="1">Berekeningen!N24</f>
        <v>#REF!</v>
      </c>
      <c r="O19" s="2" t="e">
        <f ca="1">Berekeningen!O24</f>
        <v>#REF!</v>
      </c>
      <c r="P19" s="2" t="e">
        <f ca="1">Berekeningen!P24</f>
        <v>#REF!</v>
      </c>
      <c r="Q19" s="2" t="e">
        <f ca="1">Berekeningen!Q24</f>
        <v>#REF!</v>
      </c>
      <c r="R19" s="2" t="e">
        <f ca="1">Berekeningen!R24</f>
        <v>#REF!</v>
      </c>
      <c r="S19" s="2" t="e">
        <f ca="1">Berekeningen!S24</f>
        <v>#REF!</v>
      </c>
      <c r="T19" s="2" t="e">
        <f ca="1">Berekeningen!T24</f>
        <v>#REF!</v>
      </c>
      <c r="U19" s="2" t="e">
        <f ca="1">Berekeningen!U24</f>
        <v>#REF!</v>
      </c>
      <c r="V19" s="2" t="e">
        <f ca="1">Berekeningen!V24</f>
        <v>#REF!</v>
      </c>
      <c r="W19" s="2" t="e">
        <f ca="1">Berekeningen!W24</f>
        <v>#REF!</v>
      </c>
      <c r="X19" s="2" t="e">
        <f ca="1">Berekeningen!X24</f>
        <v>#REF!</v>
      </c>
      <c r="Y19" s="2" t="e">
        <f ca="1">Berekeningen!Y24</f>
        <v>#REF!</v>
      </c>
      <c r="Z19" s="2" t="e">
        <f ca="1">Berekeningen!Z24</f>
        <v>#REF!</v>
      </c>
      <c r="AA19" s="2" t="e">
        <f ca="1">Berekeningen!AA24</f>
        <v>#REF!</v>
      </c>
      <c r="AB19" s="2" t="e">
        <f ca="1">Berekeningen!AB24</f>
        <v>#REF!</v>
      </c>
      <c r="AC19" s="2" t="e">
        <f ca="1">Berekeningen!AC24</f>
        <v>#REF!</v>
      </c>
      <c r="AD19" s="2" t="e">
        <f ca="1">Berekeningen!AD24</f>
        <v>#REF!</v>
      </c>
      <c r="AE19" s="2" t="e">
        <f ca="1">Berekeningen!AE24</f>
        <v>#REF!</v>
      </c>
      <c r="AF19" s="2" t="e">
        <f ca="1">Berekeningen!AF24</f>
        <v>#REF!</v>
      </c>
      <c r="AG19" s="2" t="e">
        <f ca="1">Berekeningen!AG24</f>
        <v>#REF!</v>
      </c>
      <c r="AH19" s="2" t="e">
        <f ca="1">Berekeningen!AH24</f>
        <v>#REF!</v>
      </c>
      <c r="AI19" s="2" t="e">
        <f ca="1">Berekeningen!AI24</f>
        <v>#REF!</v>
      </c>
      <c r="AJ19" s="2" t="e">
        <f ca="1">Berekeningen!AJ24</f>
        <v>#REF!</v>
      </c>
      <c r="AK19" s="2" t="e">
        <f ca="1">Berekeningen!AK24</f>
        <v>#REF!</v>
      </c>
      <c r="AL19" s="2" t="e">
        <f ca="1">Berekeningen!AL24</f>
        <v>#REF!</v>
      </c>
      <c r="AM19" s="2" t="e">
        <f ca="1">Berekeningen!AM24</f>
        <v>#REF!</v>
      </c>
      <c r="AN19" s="2" t="e">
        <f ca="1">Berekeningen!AN24</f>
        <v>#REF!</v>
      </c>
      <c r="AO19" s="2" t="e">
        <f ca="1">Berekeningen!AO24</f>
        <v>#REF!</v>
      </c>
      <c r="AP19" s="2" t="e">
        <f ca="1">Berekeningen!AP24</f>
        <v>#REF!</v>
      </c>
      <c r="AQ19" s="2" t="e">
        <f ca="1">Berekeningen!AQ24</f>
        <v>#REF!</v>
      </c>
      <c r="AR19" s="2" t="e">
        <f ca="1">Berekeningen!AR24</f>
        <v>#REF!</v>
      </c>
    </row>
    <row r="20" spans="2:44">
      <c r="B20" s="1" t="str">
        <f>Berekeningen!B27</f>
        <v>GVO</v>
      </c>
      <c r="C20" s="1" t="str">
        <f>Berekeningen!C27</f>
        <v>Garanties van oorsprong</v>
      </c>
      <c r="D20" s="1" t="str">
        <f>Berekeningen!D27</f>
        <v>k€</v>
      </c>
      <c r="E20" s="2" t="e">
        <f ca="1">Berekeningen!E27</f>
        <v>#REF!</v>
      </c>
      <c r="F20" s="2" t="e">
        <f ca="1">Berekeningen!F27</f>
        <v>#REF!</v>
      </c>
      <c r="G20" s="2" t="e">
        <f ca="1">Berekeningen!G27</f>
        <v>#REF!</v>
      </c>
      <c r="H20" s="2" t="e">
        <f ca="1">Berekeningen!H27</f>
        <v>#REF!</v>
      </c>
      <c r="I20" s="2" t="e">
        <f ca="1">Berekeningen!I27</f>
        <v>#REF!</v>
      </c>
      <c r="J20" s="2" t="e">
        <f ca="1">Berekeningen!J27</f>
        <v>#REF!</v>
      </c>
      <c r="K20" s="2" t="e">
        <f ca="1">Berekeningen!K27</f>
        <v>#REF!</v>
      </c>
      <c r="L20" s="2" t="e">
        <f ca="1">Berekeningen!L27</f>
        <v>#REF!</v>
      </c>
      <c r="M20" s="2" t="e">
        <f ca="1">Berekeningen!M27</f>
        <v>#REF!</v>
      </c>
      <c r="N20" s="2" t="e">
        <f ca="1">Berekeningen!N27</f>
        <v>#REF!</v>
      </c>
      <c r="O20" s="2" t="e">
        <f ca="1">Berekeningen!O27</f>
        <v>#REF!</v>
      </c>
      <c r="P20" s="2" t="e">
        <f ca="1">Berekeningen!P27</f>
        <v>#REF!</v>
      </c>
      <c r="Q20" s="2" t="e">
        <f ca="1">Berekeningen!Q27</f>
        <v>#REF!</v>
      </c>
      <c r="R20" s="2" t="e">
        <f ca="1">Berekeningen!R27</f>
        <v>#REF!</v>
      </c>
      <c r="S20" s="2" t="e">
        <f ca="1">Berekeningen!S27</f>
        <v>#REF!</v>
      </c>
      <c r="T20" s="2" t="e">
        <f ca="1">Berekeningen!T27</f>
        <v>#REF!</v>
      </c>
      <c r="U20" s="2" t="e">
        <f ca="1">Berekeningen!U27</f>
        <v>#REF!</v>
      </c>
      <c r="V20" s="2" t="e">
        <f ca="1">Berekeningen!V27</f>
        <v>#REF!</v>
      </c>
      <c r="W20" s="2" t="e">
        <f ca="1">Berekeningen!W27</f>
        <v>#REF!</v>
      </c>
      <c r="X20" s="2" t="e">
        <f ca="1">Berekeningen!X27</f>
        <v>#REF!</v>
      </c>
      <c r="Y20" s="2" t="e">
        <f ca="1">Berekeningen!Y27</f>
        <v>#REF!</v>
      </c>
      <c r="Z20" s="2" t="e">
        <f ca="1">Berekeningen!Z27</f>
        <v>#REF!</v>
      </c>
      <c r="AA20" s="2" t="e">
        <f ca="1">Berekeningen!AA27</f>
        <v>#REF!</v>
      </c>
      <c r="AB20" s="2" t="e">
        <f ca="1">Berekeningen!AB27</f>
        <v>#REF!</v>
      </c>
      <c r="AC20" s="2" t="e">
        <f ca="1">Berekeningen!AC27</f>
        <v>#REF!</v>
      </c>
      <c r="AD20" s="2" t="e">
        <f ca="1">Berekeningen!AD27</f>
        <v>#REF!</v>
      </c>
      <c r="AE20" s="2" t="e">
        <f ca="1">Berekeningen!AE27</f>
        <v>#REF!</v>
      </c>
      <c r="AF20" s="2" t="e">
        <f ca="1">Berekeningen!AF27</f>
        <v>#REF!</v>
      </c>
      <c r="AG20" s="2" t="e">
        <f ca="1">Berekeningen!AG27</f>
        <v>#REF!</v>
      </c>
      <c r="AH20" s="2" t="e">
        <f ca="1">Berekeningen!AH27</f>
        <v>#REF!</v>
      </c>
      <c r="AI20" s="2" t="e">
        <f ca="1">Berekeningen!AI27</f>
        <v>#REF!</v>
      </c>
      <c r="AJ20" s="2" t="e">
        <f ca="1">Berekeningen!AJ27</f>
        <v>#REF!</v>
      </c>
      <c r="AK20" s="2" t="e">
        <f ca="1">Berekeningen!AK27</f>
        <v>#REF!</v>
      </c>
      <c r="AL20" s="2" t="e">
        <f ca="1">Berekeningen!AL27</f>
        <v>#REF!</v>
      </c>
      <c r="AM20" s="2" t="e">
        <f ca="1">Berekeningen!AM27</f>
        <v>#REF!</v>
      </c>
      <c r="AN20" s="2" t="e">
        <f ca="1">Berekeningen!AN27</f>
        <v>#REF!</v>
      </c>
      <c r="AO20" s="2" t="e">
        <f ca="1">Berekeningen!AO27</f>
        <v>#REF!</v>
      </c>
      <c r="AP20" s="2" t="e">
        <f ca="1">Berekeningen!AP27</f>
        <v>#REF!</v>
      </c>
      <c r="AQ20" s="2" t="e">
        <f ca="1">Berekeningen!AQ27</f>
        <v>#REF!</v>
      </c>
      <c r="AR20" s="2" t="e">
        <f ca="1">Berekeningen!AR27</f>
        <v>#REF!</v>
      </c>
    </row>
    <row r="21" spans="2:44">
      <c r="B21" s="190" t="s">
        <v>214</v>
      </c>
      <c r="C21" s="1">
        <f>Berekeningen!C28</f>
        <v>0</v>
      </c>
      <c r="D21" s="1" t="str">
        <f>Berekeningen!D28</f>
        <v>k€</v>
      </c>
      <c r="E21" s="2" t="e">
        <f ca="1">Berekeningen!E28</f>
        <v>#REF!</v>
      </c>
      <c r="F21" s="2" t="e">
        <f ca="1">Berekeningen!F28</f>
        <v>#REF!</v>
      </c>
      <c r="G21" s="2" t="e">
        <f ca="1">Berekeningen!G28</f>
        <v>#REF!</v>
      </c>
      <c r="H21" s="2" t="e">
        <f ca="1">Berekeningen!H28</f>
        <v>#REF!</v>
      </c>
      <c r="I21" s="2" t="e">
        <f ca="1">Berekeningen!I28</f>
        <v>#REF!</v>
      </c>
      <c r="J21" s="2" t="e">
        <f ca="1">Berekeningen!J28</f>
        <v>#REF!</v>
      </c>
      <c r="K21" s="2" t="e">
        <f ca="1">Berekeningen!K28</f>
        <v>#REF!</v>
      </c>
      <c r="L21" s="2" t="e">
        <f ca="1">Berekeningen!L28</f>
        <v>#REF!</v>
      </c>
      <c r="M21" s="2" t="e">
        <f ca="1">Berekeningen!M28</f>
        <v>#REF!</v>
      </c>
      <c r="N21" s="2" t="e">
        <f ca="1">Berekeningen!N28</f>
        <v>#REF!</v>
      </c>
      <c r="O21" s="2" t="e">
        <f ca="1">Berekeningen!O28</f>
        <v>#REF!</v>
      </c>
      <c r="P21" s="2" t="e">
        <f ca="1">Berekeningen!P28</f>
        <v>#REF!</v>
      </c>
      <c r="Q21" s="2" t="e">
        <f ca="1">Berekeningen!Q28</f>
        <v>#REF!</v>
      </c>
      <c r="R21" s="2" t="e">
        <f ca="1">Berekeningen!R28</f>
        <v>#REF!</v>
      </c>
      <c r="S21" s="2" t="e">
        <f ca="1">Berekeningen!S28</f>
        <v>#REF!</v>
      </c>
      <c r="T21" s="2" t="e">
        <f ca="1">Berekeningen!T28</f>
        <v>#REF!</v>
      </c>
      <c r="U21" s="2" t="e">
        <f ca="1">Berekeningen!U28</f>
        <v>#REF!</v>
      </c>
      <c r="V21" s="2" t="e">
        <f ca="1">Berekeningen!V28</f>
        <v>#REF!</v>
      </c>
      <c r="W21" s="2" t="e">
        <f ca="1">Berekeningen!W28</f>
        <v>#REF!</v>
      </c>
      <c r="X21" s="2" t="e">
        <f ca="1">Berekeningen!X28</f>
        <v>#REF!</v>
      </c>
      <c r="Y21" s="2" t="e">
        <f ca="1">Berekeningen!Y28</f>
        <v>#REF!</v>
      </c>
      <c r="Z21" s="2" t="e">
        <f ca="1">Berekeningen!Z28</f>
        <v>#REF!</v>
      </c>
      <c r="AA21" s="2" t="e">
        <f ca="1">Berekeningen!AA28</f>
        <v>#REF!</v>
      </c>
      <c r="AB21" s="2" t="e">
        <f ca="1">Berekeningen!AB28</f>
        <v>#REF!</v>
      </c>
      <c r="AC21" s="2" t="e">
        <f ca="1">Berekeningen!AC28</f>
        <v>#REF!</v>
      </c>
      <c r="AD21" s="2" t="e">
        <f ca="1">Berekeningen!AD28</f>
        <v>#REF!</v>
      </c>
      <c r="AE21" s="2" t="e">
        <f ca="1">Berekeningen!AE28</f>
        <v>#REF!</v>
      </c>
      <c r="AF21" s="2" t="e">
        <f ca="1">Berekeningen!AF28</f>
        <v>#REF!</v>
      </c>
      <c r="AG21" s="2" t="e">
        <f ca="1">Berekeningen!AG28</f>
        <v>#REF!</v>
      </c>
      <c r="AH21" s="2" t="e">
        <f ca="1">Berekeningen!AH28</f>
        <v>#REF!</v>
      </c>
      <c r="AI21" s="2" t="e">
        <f ca="1">Berekeningen!AI28</f>
        <v>#REF!</v>
      </c>
      <c r="AJ21" s="2" t="e">
        <f ca="1">Berekeningen!AJ28</f>
        <v>#REF!</v>
      </c>
      <c r="AK21" s="2" t="e">
        <f ca="1">Berekeningen!AK28</f>
        <v>#REF!</v>
      </c>
      <c r="AL21" s="2" t="e">
        <f ca="1">Berekeningen!AL28</f>
        <v>#REF!</v>
      </c>
      <c r="AM21" s="2" t="e">
        <f ca="1">Berekeningen!AM28</f>
        <v>#REF!</v>
      </c>
      <c r="AN21" s="2" t="e">
        <f ca="1">Berekeningen!AN28</f>
        <v>#REF!</v>
      </c>
      <c r="AO21" s="2" t="e">
        <f ca="1">Berekeningen!AO28</f>
        <v>#REF!</v>
      </c>
      <c r="AP21" s="2" t="e">
        <f ca="1">Berekeningen!AP28</f>
        <v>#REF!</v>
      </c>
      <c r="AQ21" s="2" t="e">
        <f ca="1">Berekeningen!AQ28</f>
        <v>#REF!</v>
      </c>
      <c r="AR21" s="2" t="e">
        <f ca="1">Berekeningen!AR28</f>
        <v>#REF!</v>
      </c>
    </row>
    <row r="22" spans="2:44">
      <c r="B22" s="278" t="str">
        <f>Berekeningen!B29</f>
        <v>TIE = MIE + GVO +EI</v>
      </c>
      <c r="C22" s="278" t="str">
        <f>Berekeningen!C29</f>
        <v>Totale Inkomsten Elektriciteitsproductie</v>
      </c>
      <c r="D22" s="278" t="str">
        <f>Berekeningen!D29</f>
        <v>k€</v>
      </c>
      <c r="E22" s="279" t="e">
        <f ca="1">Berekeningen!E29</f>
        <v>#REF!</v>
      </c>
      <c r="F22" s="279" t="e">
        <f ca="1">Berekeningen!F29</f>
        <v>#REF!</v>
      </c>
      <c r="G22" s="279" t="e">
        <f ca="1">Berekeningen!G29</f>
        <v>#REF!</v>
      </c>
      <c r="H22" s="279" t="e">
        <f ca="1">Berekeningen!H29</f>
        <v>#REF!</v>
      </c>
      <c r="I22" s="279" t="e">
        <f ca="1">Berekeningen!I29</f>
        <v>#REF!</v>
      </c>
      <c r="J22" s="279" t="e">
        <f ca="1">Berekeningen!J29</f>
        <v>#REF!</v>
      </c>
      <c r="K22" s="279" t="e">
        <f ca="1">Berekeningen!K29</f>
        <v>#REF!</v>
      </c>
      <c r="L22" s="279" t="e">
        <f ca="1">Berekeningen!L29</f>
        <v>#REF!</v>
      </c>
      <c r="M22" s="279" t="e">
        <f ca="1">Berekeningen!M29</f>
        <v>#REF!</v>
      </c>
      <c r="N22" s="279" t="e">
        <f ca="1">Berekeningen!N29</f>
        <v>#REF!</v>
      </c>
      <c r="O22" s="279" t="e">
        <f ca="1">Berekeningen!O29</f>
        <v>#REF!</v>
      </c>
      <c r="P22" s="279" t="e">
        <f ca="1">Berekeningen!P29</f>
        <v>#REF!</v>
      </c>
      <c r="Q22" s="279" t="e">
        <f ca="1">Berekeningen!Q29</f>
        <v>#REF!</v>
      </c>
      <c r="R22" s="279" t="e">
        <f ca="1">Berekeningen!R29</f>
        <v>#REF!</v>
      </c>
      <c r="S22" s="279" t="e">
        <f ca="1">Berekeningen!S29</f>
        <v>#REF!</v>
      </c>
      <c r="T22" s="279" t="e">
        <f ca="1">Berekeningen!T29</f>
        <v>#REF!</v>
      </c>
      <c r="U22" s="279" t="e">
        <f ca="1">Berekeningen!U29</f>
        <v>#REF!</v>
      </c>
      <c r="V22" s="279" t="e">
        <f ca="1">Berekeningen!V29</f>
        <v>#REF!</v>
      </c>
      <c r="W22" s="279" t="e">
        <f ca="1">Berekeningen!W29</f>
        <v>#REF!</v>
      </c>
      <c r="X22" s="279" t="e">
        <f ca="1">Berekeningen!X29</f>
        <v>#REF!</v>
      </c>
      <c r="Y22" s="279" t="e">
        <f ca="1">Berekeningen!Y29</f>
        <v>#REF!</v>
      </c>
      <c r="Z22" s="279" t="e">
        <f ca="1">Berekeningen!Z29</f>
        <v>#REF!</v>
      </c>
      <c r="AA22" s="279" t="e">
        <f ca="1">Berekeningen!AA29</f>
        <v>#REF!</v>
      </c>
      <c r="AB22" s="279" t="e">
        <f ca="1">Berekeningen!AB29</f>
        <v>#REF!</v>
      </c>
      <c r="AC22" s="279" t="e">
        <f ca="1">Berekeningen!AC29</f>
        <v>#REF!</v>
      </c>
      <c r="AD22" s="279" t="e">
        <f ca="1">Berekeningen!AD29</f>
        <v>#REF!</v>
      </c>
      <c r="AE22" s="279" t="e">
        <f ca="1">Berekeningen!AE29</f>
        <v>#REF!</v>
      </c>
      <c r="AF22" s="279" t="e">
        <f ca="1">Berekeningen!AF29</f>
        <v>#REF!</v>
      </c>
      <c r="AG22" s="279" t="e">
        <f ca="1">Berekeningen!AG29</f>
        <v>#REF!</v>
      </c>
      <c r="AH22" s="279" t="e">
        <f ca="1">Berekeningen!AH29</f>
        <v>#REF!</v>
      </c>
      <c r="AI22" s="279" t="e">
        <f ca="1">Berekeningen!AI29</f>
        <v>#REF!</v>
      </c>
      <c r="AJ22" s="279" t="e">
        <f ca="1">Berekeningen!AJ29</f>
        <v>#REF!</v>
      </c>
      <c r="AK22" s="279" t="e">
        <f ca="1">Berekeningen!AK29</f>
        <v>#REF!</v>
      </c>
      <c r="AL22" s="279" t="e">
        <f ca="1">Berekeningen!AL29</f>
        <v>#REF!</v>
      </c>
      <c r="AM22" s="279" t="e">
        <f ca="1">Berekeningen!AM29</f>
        <v>#REF!</v>
      </c>
      <c r="AN22" s="279" t="e">
        <f ca="1">Berekeningen!AN29</f>
        <v>#REF!</v>
      </c>
      <c r="AO22" s="279" t="e">
        <f ca="1">Berekeningen!AO29</f>
        <v>#REF!</v>
      </c>
      <c r="AP22" s="279" t="e">
        <f ca="1">Berekeningen!AP29</f>
        <v>#REF!</v>
      </c>
      <c r="AQ22" s="279" t="e">
        <f ca="1">Berekeningen!AQ29</f>
        <v>#REF!</v>
      </c>
      <c r="AR22" s="279" t="e">
        <f ca="1">Berekeningen!AR29</f>
        <v>#REF!</v>
      </c>
    </row>
    <row r="23" spans="2:44">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2:44">
      <c r="B24" s="1" t="str">
        <f>Berekeningen!B31</f>
        <v>TOK</v>
      </c>
      <c r="C24" s="1" t="str">
        <f>Berekeningen!C31</f>
        <v>Totale Operationele Kosten</v>
      </c>
      <c r="D24" s="1" t="str">
        <f>Berekeningen!D31</f>
        <v>k€</v>
      </c>
      <c r="E24" s="2" t="e">
        <f ca="1">Berekeningen!E31</f>
        <v>#REF!</v>
      </c>
      <c r="F24" s="2" t="e">
        <f ca="1">Berekeningen!F31</f>
        <v>#REF!</v>
      </c>
      <c r="G24" s="2" t="e">
        <f ca="1">Berekeningen!G31</f>
        <v>#REF!</v>
      </c>
      <c r="H24" s="2" t="e">
        <f ca="1">Berekeningen!H31</f>
        <v>#REF!</v>
      </c>
      <c r="I24" s="2" t="e">
        <f ca="1">Berekeningen!I31</f>
        <v>#REF!</v>
      </c>
      <c r="J24" s="2" t="e">
        <f ca="1">Berekeningen!J31</f>
        <v>#REF!</v>
      </c>
      <c r="K24" s="2" t="e">
        <f ca="1">Berekeningen!K31</f>
        <v>#REF!</v>
      </c>
      <c r="L24" s="2" t="e">
        <f ca="1">Berekeningen!L31</f>
        <v>#REF!</v>
      </c>
      <c r="M24" s="2" t="e">
        <f ca="1">Berekeningen!M31</f>
        <v>#REF!</v>
      </c>
      <c r="N24" s="2" t="e">
        <f ca="1">Berekeningen!N31</f>
        <v>#REF!</v>
      </c>
      <c r="O24" s="2" t="e">
        <f ca="1">Berekeningen!O31</f>
        <v>#REF!</v>
      </c>
      <c r="P24" s="2" t="e">
        <f ca="1">Berekeningen!P31</f>
        <v>#REF!</v>
      </c>
      <c r="Q24" s="2" t="e">
        <f ca="1">Berekeningen!Q31</f>
        <v>#REF!</v>
      </c>
      <c r="R24" s="2" t="e">
        <f ca="1">Berekeningen!R31</f>
        <v>#REF!</v>
      </c>
      <c r="S24" s="2" t="e">
        <f ca="1">Berekeningen!S31</f>
        <v>#REF!</v>
      </c>
      <c r="T24" s="2" t="e">
        <f ca="1">Berekeningen!T31</f>
        <v>#REF!</v>
      </c>
      <c r="U24" s="2" t="e">
        <f ca="1">Berekeningen!U31</f>
        <v>#REF!</v>
      </c>
      <c r="V24" s="2" t="e">
        <f ca="1">Berekeningen!V31</f>
        <v>#REF!</v>
      </c>
      <c r="W24" s="2" t="e">
        <f ca="1">Berekeningen!W31</f>
        <v>#REF!</v>
      </c>
      <c r="X24" s="2" t="e">
        <f ca="1">Berekeningen!X31</f>
        <v>#REF!</v>
      </c>
      <c r="Y24" s="2" t="e">
        <f ca="1">Berekeningen!Y31</f>
        <v>#REF!</v>
      </c>
      <c r="Z24" s="2" t="e">
        <f ca="1">Berekeningen!Z31</f>
        <v>#REF!</v>
      </c>
      <c r="AA24" s="2" t="e">
        <f ca="1">Berekeningen!AA31</f>
        <v>#REF!</v>
      </c>
      <c r="AB24" s="2" t="e">
        <f ca="1">Berekeningen!AB31</f>
        <v>#REF!</v>
      </c>
      <c r="AC24" s="2" t="e">
        <f ca="1">Berekeningen!AC31</f>
        <v>#REF!</v>
      </c>
      <c r="AD24" s="2" t="e">
        <f ca="1">Berekeningen!AD31</f>
        <v>#REF!</v>
      </c>
      <c r="AE24" s="2" t="e">
        <f ca="1">Berekeningen!AE31</f>
        <v>#REF!</v>
      </c>
      <c r="AF24" s="2" t="e">
        <f ca="1">Berekeningen!AF31</f>
        <v>#REF!</v>
      </c>
      <c r="AG24" s="2" t="e">
        <f ca="1">Berekeningen!AG31</f>
        <v>#REF!</v>
      </c>
      <c r="AH24" s="2" t="e">
        <f ca="1">Berekeningen!AH31</f>
        <v>#REF!</v>
      </c>
      <c r="AI24" s="2" t="e">
        <f ca="1">Berekeningen!AI31</f>
        <v>#REF!</v>
      </c>
      <c r="AJ24" s="2" t="e">
        <f ca="1">Berekeningen!AJ31</f>
        <v>#REF!</v>
      </c>
      <c r="AK24" s="2" t="e">
        <f ca="1">Berekeningen!AK31</f>
        <v>#REF!</v>
      </c>
      <c r="AL24" s="2" t="e">
        <f ca="1">Berekeningen!AL31</f>
        <v>#REF!</v>
      </c>
      <c r="AM24" s="2" t="e">
        <f ca="1">Berekeningen!AM31</f>
        <v>#REF!</v>
      </c>
      <c r="AN24" s="2" t="e">
        <f ca="1">Berekeningen!AN31</f>
        <v>#REF!</v>
      </c>
      <c r="AO24" s="2" t="e">
        <f ca="1">Berekeningen!AO31</f>
        <v>#REF!</v>
      </c>
      <c r="AP24" s="2" t="e">
        <f ca="1">Berekeningen!AP31</f>
        <v>#REF!</v>
      </c>
      <c r="AQ24" s="2" t="e">
        <f ca="1">Berekeningen!AQ31</f>
        <v>#REF!</v>
      </c>
      <c r="AR24" s="2" t="e">
        <f ca="1">Berekeningen!AR31</f>
        <v>#REF!</v>
      </c>
    </row>
    <row r="25" spans="2:44">
      <c r="B25" s="1" t="str">
        <f>Berekeningen!B42</f>
        <v>TAfs</v>
      </c>
      <c r="C25" s="1" t="str">
        <f>Berekeningen!C42</f>
        <v>Totale Afschrijving k€</v>
      </c>
      <c r="D25" s="1" t="str">
        <f>Berekeningen!D42</f>
        <v>k€</v>
      </c>
      <c r="E25" s="2">
        <f>Berekeningen!E42</f>
        <v>0</v>
      </c>
      <c r="F25" s="2">
        <f>Berekeningen!F42</f>
        <v>0</v>
      </c>
      <c r="G25" s="2">
        <f>Berekeningen!G42</f>
        <v>0</v>
      </c>
      <c r="H25" s="2">
        <f>Berekeningen!H42</f>
        <v>0</v>
      </c>
      <c r="I25" s="2">
        <f>Berekeningen!I42</f>
        <v>0</v>
      </c>
      <c r="J25" s="2">
        <f>Berekeningen!J42</f>
        <v>0</v>
      </c>
      <c r="K25" s="2">
        <f>Berekeningen!K42</f>
        <v>0</v>
      </c>
      <c r="L25" s="2">
        <f>Berekeningen!L42</f>
        <v>0</v>
      </c>
      <c r="M25" s="2">
        <f>Berekeningen!M42</f>
        <v>0</v>
      </c>
      <c r="N25" s="2">
        <f>Berekeningen!N42</f>
        <v>0</v>
      </c>
      <c r="O25" s="2">
        <f>Berekeningen!O42</f>
        <v>0</v>
      </c>
      <c r="P25" s="2">
        <f>Berekeningen!P42</f>
        <v>0</v>
      </c>
      <c r="Q25" s="2">
        <f>Berekeningen!Q42</f>
        <v>0</v>
      </c>
      <c r="R25" s="2">
        <f>Berekeningen!R42</f>
        <v>0</v>
      </c>
      <c r="S25" s="2">
        <f>Berekeningen!S42</f>
        <v>0</v>
      </c>
      <c r="T25" s="2">
        <f>Berekeningen!T42</f>
        <v>0</v>
      </c>
      <c r="U25" s="2">
        <f>Berekeningen!U42</f>
        <v>0</v>
      </c>
      <c r="V25" s="2">
        <f>Berekeningen!V42</f>
        <v>0</v>
      </c>
      <c r="W25" s="2">
        <f>Berekeningen!W42</f>
        <v>0</v>
      </c>
      <c r="X25" s="2">
        <f>Berekeningen!X42</f>
        <v>0</v>
      </c>
      <c r="Y25" s="2">
        <f>Berekeningen!Y42</f>
        <v>0</v>
      </c>
      <c r="Z25" s="2">
        <f>Berekeningen!Z42</f>
        <v>0</v>
      </c>
      <c r="AA25" s="2">
        <f>Berekeningen!AA42</f>
        <v>0</v>
      </c>
      <c r="AB25" s="2">
        <f>Berekeningen!AB42</f>
        <v>0</v>
      </c>
      <c r="AC25" s="2">
        <f>Berekeningen!AC42</f>
        <v>0</v>
      </c>
      <c r="AD25" s="2">
        <f>Berekeningen!AD42</f>
        <v>0</v>
      </c>
      <c r="AE25" s="2">
        <f>Berekeningen!AE42</f>
        <v>0</v>
      </c>
      <c r="AF25" s="2">
        <f>Berekeningen!AF42</f>
        <v>0</v>
      </c>
      <c r="AG25" s="2">
        <f>Berekeningen!AG42</f>
        <v>0</v>
      </c>
      <c r="AH25" s="2">
        <f>Berekeningen!AH42</f>
        <v>0</v>
      </c>
      <c r="AI25" s="2">
        <f>Berekeningen!AI42</f>
        <v>0</v>
      </c>
      <c r="AJ25" s="2">
        <f>Berekeningen!AJ42</f>
        <v>0</v>
      </c>
      <c r="AK25" s="2">
        <f>Berekeningen!AK42</f>
        <v>0</v>
      </c>
      <c r="AL25" s="2">
        <f>Berekeningen!AL42</f>
        <v>0</v>
      </c>
      <c r="AM25" s="2">
        <f>Berekeningen!AM42</f>
        <v>0</v>
      </c>
      <c r="AN25" s="2">
        <f>Berekeningen!AN42</f>
        <v>0</v>
      </c>
      <c r="AO25" s="2">
        <f>Berekeningen!AO42</f>
        <v>0</v>
      </c>
      <c r="AP25" s="2">
        <f>Berekeningen!AP42</f>
        <v>0</v>
      </c>
      <c r="AQ25" s="2">
        <f>Berekeningen!AQ42</f>
        <v>0</v>
      </c>
      <c r="AR25" s="2">
        <f>Berekeningen!AR42</f>
        <v>0</v>
      </c>
    </row>
    <row r="26" spans="2:44">
      <c r="B26" s="1" t="str">
        <f>Berekeningen!B92</f>
        <v>TRe</v>
      </c>
      <c r="C26" s="1" t="str">
        <f>Berekeningen!C92</f>
        <v>Totale rente over VV investering</v>
      </c>
      <c r="D26" s="1" t="str">
        <f>Berekeningen!D92</f>
        <v>k€</v>
      </c>
      <c r="E26" s="2" t="e">
        <f>Berekeningen!E92</f>
        <v>#NUM!</v>
      </c>
      <c r="F26" s="2">
        <f>Berekeningen!F92</f>
        <v>0</v>
      </c>
      <c r="G26" s="2" t="e">
        <f>Berekeningen!G92</f>
        <v>#NUM!</v>
      </c>
      <c r="H26" s="2">
        <f>Berekeningen!H92</f>
        <v>0</v>
      </c>
      <c r="I26" s="2">
        <f>Berekeningen!I92</f>
        <v>0</v>
      </c>
      <c r="J26" s="2">
        <f>Berekeningen!J92</f>
        <v>0</v>
      </c>
      <c r="K26" s="2">
        <f>Berekeningen!K92</f>
        <v>0</v>
      </c>
      <c r="L26" s="2">
        <f>Berekeningen!L92</f>
        <v>0</v>
      </c>
      <c r="M26" s="2">
        <f>Berekeningen!M92</f>
        <v>0</v>
      </c>
      <c r="N26" s="2">
        <f>Berekeningen!N92</f>
        <v>0</v>
      </c>
      <c r="O26" s="2">
        <f>Berekeningen!O92</f>
        <v>0</v>
      </c>
      <c r="P26" s="2">
        <f>Berekeningen!P92</f>
        <v>0</v>
      </c>
      <c r="Q26" s="2">
        <f>Berekeningen!Q92</f>
        <v>0</v>
      </c>
      <c r="R26" s="2">
        <f>Berekeningen!R92</f>
        <v>0</v>
      </c>
      <c r="S26" s="2">
        <f>Berekeningen!S92</f>
        <v>0</v>
      </c>
      <c r="T26" s="2">
        <f>Berekeningen!T92</f>
        <v>0</v>
      </c>
      <c r="U26" s="2">
        <f>Berekeningen!U92</f>
        <v>0</v>
      </c>
      <c r="V26" s="2">
        <f>Berekeningen!V92</f>
        <v>0</v>
      </c>
      <c r="W26" s="2">
        <f>Berekeningen!W92</f>
        <v>0</v>
      </c>
      <c r="X26" s="2">
        <f>Berekeningen!X92</f>
        <v>0</v>
      </c>
      <c r="Y26" s="2">
        <f>Berekeningen!Y92</f>
        <v>0</v>
      </c>
      <c r="Z26" s="2">
        <f>Berekeningen!Z92</f>
        <v>0</v>
      </c>
      <c r="AA26" s="2">
        <f>Berekeningen!AA92</f>
        <v>0</v>
      </c>
      <c r="AB26" s="2">
        <f>Berekeningen!AB92</f>
        <v>0</v>
      </c>
      <c r="AC26" s="2">
        <f>Berekeningen!AC92</f>
        <v>0</v>
      </c>
      <c r="AD26" s="2">
        <f>Berekeningen!AD92</f>
        <v>0</v>
      </c>
      <c r="AE26" s="2">
        <f>Berekeningen!AE92</f>
        <v>0</v>
      </c>
      <c r="AF26" s="2">
        <f>Berekeningen!AF92</f>
        <v>0</v>
      </c>
      <c r="AG26" s="2">
        <f>Berekeningen!AG92</f>
        <v>0</v>
      </c>
      <c r="AH26" s="2">
        <f>Berekeningen!AH92</f>
        <v>0</v>
      </c>
      <c r="AI26" s="2">
        <f>Berekeningen!AI92</f>
        <v>0</v>
      </c>
      <c r="AJ26" s="2">
        <f>Berekeningen!AJ92</f>
        <v>0</v>
      </c>
      <c r="AK26" s="2">
        <f>Berekeningen!AK92</f>
        <v>0</v>
      </c>
      <c r="AL26" s="2">
        <f>Berekeningen!AL92</f>
        <v>0</v>
      </c>
      <c r="AM26" s="2">
        <f>Berekeningen!AM92</f>
        <v>0</v>
      </c>
      <c r="AN26" s="2">
        <f>Berekeningen!AN92</f>
        <v>0</v>
      </c>
      <c r="AO26" s="2">
        <f>Berekeningen!AO92</f>
        <v>0</v>
      </c>
      <c r="AP26" s="2">
        <f>Berekeningen!AP92</f>
        <v>0</v>
      </c>
      <c r="AQ26" s="2">
        <f>Berekeningen!AQ92</f>
        <v>0</v>
      </c>
      <c r="AR26" s="2">
        <f>Berekeningen!AR92</f>
        <v>0</v>
      </c>
    </row>
    <row r="27" spans="2:44">
      <c r="B27" s="289" t="str">
        <f>Berekeningen!B99</f>
        <v>TK = TOK + TAfs + TRe</v>
      </c>
      <c r="C27" s="289" t="str">
        <f>Berekeningen!C99</f>
        <v>Totale kosten</v>
      </c>
      <c r="D27" s="289" t="str">
        <f>Berekeningen!D99</f>
        <v>k€</v>
      </c>
      <c r="E27" s="290" t="e">
        <f ca="1">Berekeningen!E99</f>
        <v>#REF!</v>
      </c>
      <c r="F27" s="290" t="e">
        <f ca="1">Berekeningen!F99</f>
        <v>#REF!</v>
      </c>
      <c r="G27" s="290" t="e">
        <f ca="1">Berekeningen!G99</f>
        <v>#REF!</v>
      </c>
      <c r="H27" s="290" t="e">
        <f ca="1">Berekeningen!H99</f>
        <v>#REF!</v>
      </c>
      <c r="I27" s="290" t="e">
        <f ca="1">Berekeningen!I99</f>
        <v>#REF!</v>
      </c>
      <c r="J27" s="290" t="e">
        <f ca="1">Berekeningen!J99</f>
        <v>#REF!</v>
      </c>
      <c r="K27" s="290" t="e">
        <f ca="1">Berekeningen!K99</f>
        <v>#REF!</v>
      </c>
      <c r="L27" s="290" t="e">
        <f ca="1">Berekeningen!L99</f>
        <v>#REF!</v>
      </c>
      <c r="M27" s="290" t="e">
        <f ca="1">Berekeningen!M99</f>
        <v>#REF!</v>
      </c>
      <c r="N27" s="290" t="e">
        <f ca="1">Berekeningen!N99</f>
        <v>#REF!</v>
      </c>
      <c r="O27" s="290" t="e">
        <f ca="1">Berekeningen!O99</f>
        <v>#REF!</v>
      </c>
      <c r="P27" s="290" t="e">
        <f ca="1">Berekeningen!P99</f>
        <v>#REF!</v>
      </c>
      <c r="Q27" s="290" t="e">
        <f ca="1">Berekeningen!Q99</f>
        <v>#REF!</v>
      </c>
      <c r="R27" s="290" t="e">
        <f ca="1">Berekeningen!R99</f>
        <v>#REF!</v>
      </c>
      <c r="S27" s="290" t="e">
        <f ca="1">Berekeningen!S99</f>
        <v>#REF!</v>
      </c>
      <c r="T27" s="290" t="e">
        <f ca="1">Berekeningen!T99</f>
        <v>#REF!</v>
      </c>
      <c r="U27" s="290" t="e">
        <f ca="1">Berekeningen!U99</f>
        <v>#REF!</v>
      </c>
      <c r="V27" s="290" t="e">
        <f ca="1">Berekeningen!V99</f>
        <v>#REF!</v>
      </c>
      <c r="W27" s="290" t="e">
        <f ca="1">Berekeningen!W99</f>
        <v>#REF!</v>
      </c>
      <c r="X27" s="290" t="e">
        <f ca="1">Berekeningen!X99</f>
        <v>#REF!</v>
      </c>
      <c r="Y27" s="290" t="e">
        <f ca="1">Berekeningen!Y99</f>
        <v>#REF!</v>
      </c>
      <c r="Z27" s="290" t="e">
        <f ca="1">Berekeningen!Z99</f>
        <v>#REF!</v>
      </c>
      <c r="AA27" s="290" t="e">
        <f ca="1">Berekeningen!AA99</f>
        <v>#REF!</v>
      </c>
      <c r="AB27" s="290" t="e">
        <f ca="1">Berekeningen!AB99</f>
        <v>#REF!</v>
      </c>
      <c r="AC27" s="290" t="e">
        <f ca="1">Berekeningen!AC99</f>
        <v>#REF!</v>
      </c>
      <c r="AD27" s="290" t="e">
        <f ca="1">Berekeningen!AD99</f>
        <v>#REF!</v>
      </c>
      <c r="AE27" s="290" t="e">
        <f ca="1">Berekeningen!AE99</f>
        <v>#REF!</v>
      </c>
      <c r="AF27" s="290" t="e">
        <f ca="1">Berekeningen!AF99</f>
        <v>#REF!</v>
      </c>
      <c r="AG27" s="290" t="e">
        <f ca="1">Berekeningen!AG99</f>
        <v>#REF!</v>
      </c>
      <c r="AH27" s="290" t="e">
        <f ca="1">Berekeningen!AH99</f>
        <v>#REF!</v>
      </c>
      <c r="AI27" s="290" t="e">
        <f ca="1">Berekeningen!AI99</f>
        <v>#REF!</v>
      </c>
      <c r="AJ27" s="290" t="e">
        <f ca="1">Berekeningen!AJ99</f>
        <v>#REF!</v>
      </c>
      <c r="AK27" s="290" t="e">
        <f ca="1">Berekeningen!AK99</f>
        <v>#REF!</v>
      </c>
      <c r="AL27" s="290" t="e">
        <f ca="1">Berekeningen!AL99</f>
        <v>#REF!</v>
      </c>
      <c r="AM27" s="290" t="e">
        <f ca="1">Berekeningen!AM99</f>
        <v>#REF!</v>
      </c>
      <c r="AN27" s="290" t="e">
        <f ca="1">Berekeningen!AN99</f>
        <v>#REF!</v>
      </c>
      <c r="AO27" s="290" t="e">
        <f ca="1">Berekeningen!AO99</f>
        <v>#REF!</v>
      </c>
      <c r="AP27" s="290" t="e">
        <f ca="1">Berekeningen!AP99</f>
        <v>#REF!</v>
      </c>
      <c r="AQ27" s="290" t="e">
        <f ca="1">Berekeningen!AQ99</f>
        <v>#REF!</v>
      </c>
      <c r="AR27" s="290" t="e">
        <f ca="1">Berekeningen!AR99</f>
        <v>#REF!</v>
      </c>
    </row>
    <row r="28" spans="2:4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2:44">
      <c r="B29" s="278" t="str">
        <f>Berekeningen!B100</f>
        <v>WvB</v>
      </c>
      <c r="C29" s="278" t="str">
        <f>Berekeningen!C100</f>
        <v>Winst voor belasting</v>
      </c>
      <c r="D29" s="278" t="str">
        <f>Berekeningen!D100</f>
        <v>k€</v>
      </c>
      <c r="E29" s="279" t="e">
        <f ca="1">Berekeningen!E100</f>
        <v>#REF!</v>
      </c>
      <c r="F29" s="279" t="e">
        <f ca="1">Berekeningen!F100</f>
        <v>#REF!</v>
      </c>
      <c r="G29" s="279" t="e">
        <f ca="1">Berekeningen!G100</f>
        <v>#REF!</v>
      </c>
      <c r="H29" s="279" t="e">
        <f ca="1">Berekeningen!H100</f>
        <v>#REF!</v>
      </c>
      <c r="I29" s="279" t="e">
        <f ca="1">Berekeningen!I100</f>
        <v>#REF!</v>
      </c>
      <c r="J29" s="279" t="e">
        <f ca="1">Berekeningen!J100</f>
        <v>#REF!</v>
      </c>
      <c r="K29" s="279" t="e">
        <f ca="1">Berekeningen!K100</f>
        <v>#REF!</v>
      </c>
      <c r="L29" s="279" t="e">
        <f ca="1">Berekeningen!L100</f>
        <v>#REF!</v>
      </c>
      <c r="M29" s="279" t="e">
        <f ca="1">Berekeningen!M100</f>
        <v>#REF!</v>
      </c>
      <c r="N29" s="279" t="e">
        <f ca="1">Berekeningen!N100</f>
        <v>#REF!</v>
      </c>
      <c r="O29" s="279" t="e">
        <f ca="1">Berekeningen!O100</f>
        <v>#REF!</v>
      </c>
      <c r="P29" s="279" t="e">
        <f ca="1">Berekeningen!P100</f>
        <v>#REF!</v>
      </c>
      <c r="Q29" s="279" t="e">
        <f ca="1">Berekeningen!Q100</f>
        <v>#REF!</v>
      </c>
      <c r="R29" s="279" t="e">
        <f ca="1">Berekeningen!R100</f>
        <v>#REF!</v>
      </c>
      <c r="S29" s="279" t="e">
        <f ca="1">Berekeningen!S100</f>
        <v>#REF!</v>
      </c>
      <c r="T29" s="279" t="e">
        <f ca="1">Berekeningen!T100</f>
        <v>#REF!</v>
      </c>
      <c r="U29" s="279" t="e">
        <f ca="1">Berekeningen!U100</f>
        <v>#REF!</v>
      </c>
      <c r="V29" s="279" t="e">
        <f ca="1">Berekeningen!V100</f>
        <v>#REF!</v>
      </c>
      <c r="W29" s="279" t="e">
        <f ca="1">Berekeningen!W100</f>
        <v>#REF!</v>
      </c>
      <c r="X29" s="279" t="e">
        <f ca="1">Berekeningen!X100</f>
        <v>#REF!</v>
      </c>
      <c r="Y29" s="279" t="e">
        <f ca="1">Berekeningen!Y100</f>
        <v>#REF!</v>
      </c>
      <c r="Z29" s="279" t="e">
        <f ca="1">Berekeningen!Z100</f>
        <v>#REF!</v>
      </c>
      <c r="AA29" s="279" t="e">
        <f ca="1">Berekeningen!AA100</f>
        <v>#REF!</v>
      </c>
      <c r="AB29" s="279" t="e">
        <f ca="1">Berekeningen!AB100</f>
        <v>#REF!</v>
      </c>
      <c r="AC29" s="279" t="e">
        <f ca="1">Berekeningen!AC100</f>
        <v>#REF!</v>
      </c>
      <c r="AD29" s="279" t="e">
        <f ca="1">Berekeningen!AD100</f>
        <v>#REF!</v>
      </c>
      <c r="AE29" s="279" t="e">
        <f ca="1">Berekeningen!AE100</f>
        <v>#REF!</v>
      </c>
      <c r="AF29" s="279" t="e">
        <f ca="1">Berekeningen!AF100</f>
        <v>#REF!</v>
      </c>
      <c r="AG29" s="279" t="e">
        <f ca="1">Berekeningen!AG100</f>
        <v>#REF!</v>
      </c>
      <c r="AH29" s="279" t="e">
        <f ca="1">Berekeningen!AH100</f>
        <v>#REF!</v>
      </c>
      <c r="AI29" s="279" t="e">
        <f ca="1">Berekeningen!AI100</f>
        <v>#REF!</v>
      </c>
      <c r="AJ29" s="279" t="e">
        <f ca="1">Berekeningen!AJ100</f>
        <v>#REF!</v>
      </c>
      <c r="AK29" s="279" t="e">
        <f ca="1">Berekeningen!AK100</f>
        <v>#REF!</v>
      </c>
      <c r="AL29" s="279" t="e">
        <f ca="1">Berekeningen!AL100</f>
        <v>#REF!</v>
      </c>
      <c r="AM29" s="279" t="e">
        <f ca="1">Berekeningen!AM100</f>
        <v>#REF!</v>
      </c>
      <c r="AN29" s="279" t="e">
        <f ca="1">Berekeningen!AN100</f>
        <v>#REF!</v>
      </c>
      <c r="AO29" s="279" t="e">
        <f ca="1">Berekeningen!AO100</f>
        <v>#REF!</v>
      </c>
      <c r="AP29" s="279" t="e">
        <f ca="1">Berekeningen!AP100</f>
        <v>#REF!</v>
      </c>
      <c r="AQ29" s="279" t="e">
        <f ca="1">Berekeningen!AQ100</f>
        <v>#REF!</v>
      </c>
      <c r="AR29" s="279" t="e">
        <f ca="1">Berekeningen!AR100</f>
        <v>#REF!</v>
      </c>
    </row>
    <row r="31" spans="2:44">
      <c r="B31" s="289" t="str">
        <f>Berekeningen!B102</f>
        <v>Verlies</v>
      </c>
      <c r="C31" s="289" t="str">
        <f>Berekeningen!C102</f>
        <v>Verliezen uit verleden</v>
      </c>
      <c r="D31" s="289" t="str">
        <f>Berekeningen!D102</f>
        <v>k€</v>
      </c>
      <c r="E31" s="290" t="e">
        <f ca="1">Berekeningen!E102</f>
        <v>#REF!</v>
      </c>
      <c r="F31" s="290">
        <f>Berekeningen!F102</f>
        <v>0</v>
      </c>
      <c r="G31" s="290" t="e">
        <f ca="1">Berekeningen!G102</f>
        <v>#REF!</v>
      </c>
      <c r="H31" s="290" t="e">
        <f ca="1">Berekeningen!H102</f>
        <v>#REF!</v>
      </c>
      <c r="I31" s="290" t="e">
        <f ca="1">Berekeningen!I102</f>
        <v>#REF!</v>
      </c>
      <c r="J31" s="290" t="e">
        <f ca="1">Berekeningen!J102</f>
        <v>#REF!</v>
      </c>
      <c r="K31" s="290" t="e">
        <f ca="1">Berekeningen!K102</f>
        <v>#REF!</v>
      </c>
      <c r="L31" s="290" t="e">
        <f ca="1">Berekeningen!L102</f>
        <v>#REF!</v>
      </c>
      <c r="M31" s="290" t="e">
        <f ca="1">Berekeningen!M102</f>
        <v>#REF!</v>
      </c>
      <c r="N31" s="290" t="e">
        <f ca="1">Berekeningen!N102</f>
        <v>#REF!</v>
      </c>
      <c r="O31" s="290" t="e">
        <f ca="1">Berekeningen!O102</f>
        <v>#REF!</v>
      </c>
      <c r="P31" s="290" t="e">
        <f ca="1">Berekeningen!P102</f>
        <v>#REF!</v>
      </c>
      <c r="Q31" s="290" t="e">
        <f ca="1">Berekeningen!Q102</f>
        <v>#REF!</v>
      </c>
      <c r="R31" s="290" t="e">
        <f ca="1">Berekeningen!R102</f>
        <v>#REF!</v>
      </c>
      <c r="S31" s="290" t="e">
        <f ca="1">Berekeningen!S102</f>
        <v>#REF!</v>
      </c>
      <c r="T31" s="290" t="e">
        <f ca="1">Berekeningen!T102</f>
        <v>#REF!</v>
      </c>
      <c r="U31" s="290" t="e">
        <f ca="1">Berekeningen!U102</f>
        <v>#REF!</v>
      </c>
      <c r="V31" s="290" t="e">
        <f ca="1">Berekeningen!V102</f>
        <v>#REF!</v>
      </c>
      <c r="W31" s="290" t="e">
        <f ca="1">Berekeningen!W102</f>
        <v>#REF!</v>
      </c>
      <c r="X31" s="290" t="e">
        <f ca="1">Berekeningen!X102</f>
        <v>#REF!</v>
      </c>
      <c r="Y31" s="290" t="e">
        <f ca="1">Berekeningen!Y102</f>
        <v>#REF!</v>
      </c>
      <c r="Z31" s="290" t="e">
        <f ca="1">Berekeningen!Z102</f>
        <v>#REF!</v>
      </c>
      <c r="AA31" s="290" t="e">
        <f ca="1">Berekeningen!AA102</f>
        <v>#REF!</v>
      </c>
      <c r="AB31" s="290" t="e">
        <f ca="1">Berekeningen!AB102</f>
        <v>#REF!</v>
      </c>
      <c r="AC31" s="290" t="e">
        <f ca="1">Berekeningen!AC102</f>
        <v>#REF!</v>
      </c>
      <c r="AD31" s="290" t="e">
        <f ca="1">Berekeningen!AD102</f>
        <v>#REF!</v>
      </c>
      <c r="AE31" s="290" t="e">
        <f ca="1">Berekeningen!AE102</f>
        <v>#REF!</v>
      </c>
      <c r="AF31" s="290" t="e">
        <f ca="1">Berekeningen!AF102</f>
        <v>#REF!</v>
      </c>
      <c r="AG31" s="290" t="e">
        <f ca="1">Berekeningen!AG102</f>
        <v>#REF!</v>
      </c>
      <c r="AH31" s="290" t="e">
        <f ca="1">Berekeningen!AH102</f>
        <v>#REF!</v>
      </c>
      <c r="AI31" s="290" t="e">
        <f ca="1">Berekeningen!AI102</f>
        <v>#REF!</v>
      </c>
      <c r="AJ31" s="290" t="e">
        <f ca="1">Berekeningen!AJ102</f>
        <v>#REF!</v>
      </c>
      <c r="AK31" s="290" t="e">
        <f ca="1">Berekeningen!AK102</f>
        <v>#REF!</v>
      </c>
      <c r="AL31" s="290" t="e">
        <f ca="1">Berekeningen!AL102</f>
        <v>#REF!</v>
      </c>
      <c r="AM31" s="290" t="e">
        <f ca="1">Berekeningen!AM102</f>
        <v>#REF!</v>
      </c>
      <c r="AN31" s="290" t="e">
        <f ca="1">Berekeningen!AN102</f>
        <v>#REF!</v>
      </c>
      <c r="AO31" s="290" t="e">
        <f ca="1">Berekeningen!AO102</f>
        <v>#REF!</v>
      </c>
      <c r="AP31" s="290" t="e">
        <f ca="1">Berekeningen!AP102</f>
        <v>#REF!</v>
      </c>
      <c r="AQ31" s="290" t="e">
        <f ca="1">Berekeningen!AQ102</f>
        <v>#REF!</v>
      </c>
      <c r="AR31" s="290" t="e">
        <f ca="1">Berekeningen!AR102</f>
        <v>#REF!</v>
      </c>
    </row>
    <row r="33" spans="2:44">
      <c r="B33" s="278" t="str">
        <f>Berekeningen!B104</f>
        <v>BI = WvB - Verlies</v>
      </c>
      <c r="C33" s="278" t="str">
        <f>Berekeningen!C104</f>
        <v>Belastbaar inkomen</v>
      </c>
      <c r="D33" s="278" t="str">
        <f>Berekeningen!D104</f>
        <v>k€</v>
      </c>
      <c r="E33" s="279" t="e">
        <f ca="1">Berekeningen!E104</f>
        <v>#REF!</v>
      </c>
      <c r="F33" s="279" t="e">
        <f ca="1">Berekeningen!F104</f>
        <v>#REF!</v>
      </c>
      <c r="G33" s="279" t="e">
        <f ca="1">Berekeningen!G104</f>
        <v>#REF!</v>
      </c>
      <c r="H33" s="279" t="e">
        <f ca="1">Berekeningen!H104</f>
        <v>#REF!</v>
      </c>
      <c r="I33" s="279" t="e">
        <f ca="1">Berekeningen!I104</f>
        <v>#REF!</v>
      </c>
      <c r="J33" s="279" t="e">
        <f ca="1">Berekeningen!J104</f>
        <v>#REF!</v>
      </c>
      <c r="K33" s="279" t="e">
        <f ca="1">Berekeningen!K104</f>
        <v>#REF!</v>
      </c>
      <c r="L33" s="279" t="e">
        <f ca="1">Berekeningen!L104</f>
        <v>#REF!</v>
      </c>
      <c r="M33" s="279" t="e">
        <f ca="1">Berekeningen!M104</f>
        <v>#REF!</v>
      </c>
      <c r="N33" s="279" t="e">
        <f ca="1">Berekeningen!N104</f>
        <v>#REF!</v>
      </c>
      <c r="O33" s="279" t="e">
        <f ca="1">Berekeningen!O104</f>
        <v>#REF!</v>
      </c>
      <c r="P33" s="279" t="e">
        <f ca="1">Berekeningen!P104</f>
        <v>#REF!</v>
      </c>
      <c r="Q33" s="279" t="e">
        <f ca="1">Berekeningen!Q104</f>
        <v>#REF!</v>
      </c>
      <c r="R33" s="279" t="e">
        <f ca="1">Berekeningen!R104</f>
        <v>#REF!</v>
      </c>
      <c r="S33" s="279" t="e">
        <f ca="1">Berekeningen!S104</f>
        <v>#REF!</v>
      </c>
      <c r="T33" s="279" t="e">
        <f ca="1">Berekeningen!T104</f>
        <v>#REF!</v>
      </c>
      <c r="U33" s="279" t="e">
        <f ca="1">Berekeningen!U104</f>
        <v>#REF!</v>
      </c>
      <c r="V33" s="279" t="e">
        <f ca="1">Berekeningen!V104</f>
        <v>#REF!</v>
      </c>
      <c r="W33" s="279" t="e">
        <f ca="1">Berekeningen!W104</f>
        <v>#REF!</v>
      </c>
      <c r="X33" s="279" t="e">
        <f ca="1">Berekeningen!X104</f>
        <v>#REF!</v>
      </c>
      <c r="Y33" s="279" t="e">
        <f ca="1">Berekeningen!Y104</f>
        <v>#REF!</v>
      </c>
      <c r="Z33" s="279" t="e">
        <f ca="1">Berekeningen!Z104</f>
        <v>#REF!</v>
      </c>
      <c r="AA33" s="279" t="e">
        <f ca="1">Berekeningen!AA104</f>
        <v>#REF!</v>
      </c>
      <c r="AB33" s="279" t="e">
        <f ca="1">Berekeningen!AB104</f>
        <v>#REF!</v>
      </c>
      <c r="AC33" s="279" t="e">
        <f ca="1">Berekeningen!AC104</f>
        <v>#REF!</v>
      </c>
      <c r="AD33" s="279" t="e">
        <f ca="1">Berekeningen!AD104</f>
        <v>#REF!</v>
      </c>
      <c r="AE33" s="279" t="e">
        <f ca="1">Berekeningen!AE104</f>
        <v>#REF!</v>
      </c>
      <c r="AF33" s="279" t="e">
        <f ca="1">Berekeningen!AF104</f>
        <v>#REF!</v>
      </c>
      <c r="AG33" s="279" t="e">
        <f ca="1">Berekeningen!AG104</f>
        <v>#REF!</v>
      </c>
      <c r="AH33" s="279" t="e">
        <f ca="1">Berekeningen!AH104</f>
        <v>#REF!</v>
      </c>
      <c r="AI33" s="279" t="e">
        <f ca="1">Berekeningen!AI104</f>
        <v>#REF!</v>
      </c>
      <c r="AJ33" s="279" t="e">
        <f ca="1">Berekeningen!AJ104</f>
        <v>#REF!</v>
      </c>
      <c r="AK33" s="279" t="e">
        <f ca="1">Berekeningen!AK104</f>
        <v>#REF!</v>
      </c>
      <c r="AL33" s="279" t="e">
        <f ca="1">Berekeningen!AL104</f>
        <v>#REF!</v>
      </c>
      <c r="AM33" s="279" t="e">
        <f ca="1">Berekeningen!AM104</f>
        <v>#REF!</v>
      </c>
      <c r="AN33" s="279" t="e">
        <f ca="1">Berekeningen!AN104</f>
        <v>#REF!</v>
      </c>
      <c r="AO33" s="279" t="e">
        <f ca="1">Berekeningen!AO104</f>
        <v>#REF!</v>
      </c>
      <c r="AP33" s="279" t="e">
        <f ca="1">Berekeningen!AP104</f>
        <v>#REF!</v>
      </c>
      <c r="AQ33" s="279" t="e">
        <f ca="1">Berekeningen!AQ104</f>
        <v>#REF!</v>
      </c>
      <c r="AR33" s="279" t="e">
        <f ca="1">Berekeningen!AR104</f>
        <v>#REF!</v>
      </c>
    </row>
    <row r="35" spans="2:44">
      <c r="B35" s="289" t="str">
        <f>Berekeningen!B106</f>
        <v>VpB</v>
      </c>
      <c r="C35" s="289" t="str">
        <f>Berekeningen!C106</f>
        <v>Vennootschapsbelasting (=WvB*belastingtarief)</v>
      </c>
      <c r="D35" s="289" t="str">
        <f>Berekeningen!D106</f>
        <v>k€</v>
      </c>
      <c r="E35" s="290" t="e">
        <f ca="1">Berekeningen!E106</f>
        <v>#REF!</v>
      </c>
      <c r="F35" s="290" t="e">
        <f ca="1">Berekeningen!F106</f>
        <v>#REF!</v>
      </c>
      <c r="G35" s="290" t="e">
        <f ca="1">Berekeningen!G106</f>
        <v>#REF!</v>
      </c>
      <c r="H35" s="290" t="e">
        <f ca="1">Berekeningen!H106</f>
        <v>#REF!</v>
      </c>
      <c r="I35" s="290" t="e">
        <f ca="1">Berekeningen!I106</f>
        <v>#REF!</v>
      </c>
      <c r="J35" s="290" t="e">
        <f ca="1">Berekeningen!J106</f>
        <v>#REF!</v>
      </c>
      <c r="K35" s="290" t="e">
        <f ca="1">Berekeningen!K106</f>
        <v>#REF!</v>
      </c>
      <c r="L35" s="290" t="e">
        <f ca="1">Berekeningen!L106</f>
        <v>#REF!</v>
      </c>
      <c r="M35" s="290" t="e">
        <f ca="1">Berekeningen!M106</f>
        <v>#REF!</v>
      </c>
      <c r="N35" s="290" t="e">
        <f ca="1">Berekeningen!N106</f>
        <v>#REF!</v>
      </c>
      <c r="O35" s="290" t="e">
        <f ca="1">Berekeningen!O106</f>
        <v>#REF!</v>
      </c>
      <c r="P35" s="290" t="e">
        <f ca="1">Berekeningen!P106</f>
        <v>#REF!</v>
      </c>
      <c r="Q35" s="290" t="e">
        <f ca="1">Berekeningen!Q106</f>
        <v>#REF!</v>
      </c>
      <c r="R35" s="290" t="e">
        <f ca="1">Berekeningen!R106</f>
        <v>#REF!</v>
      </c>
      <c r="S35" s="290" t="e">
        <f ca="1">Berekeningen!S106</f>
        <v>#REF!</v>
      </c>
      <c r="T35" s="290" t="e">
        <f ca="1">Berekeningen!T106</f>
        <v>#REF!</v>
      </c>
      <c r="U35" s="290" t="e">
        <f ca="1">Berekeningen!U106</f>
        <v>#REF!</v>
      </c>
      <c r="V35" s="290" t="e">
        <f ca="1">Berekeningen!V106</f>
        <v>#REF!</v>
      </c>
      <c r="W35" s="290" t="e">
        <f ca="1">Berekeningen!W106</f>
        <v>#REF!</v>
      </c>
      <c r="X35" s="290" t="e">
        <f ca="1">Berekeningen!X106</f>
        <v>#REF!</v>
      </c>
      <c r="Y35" s="290" t="e">
        <f ca="1">Berekeningen!Y106</f>
        <v>#REF!</v>
      </c>
      <c r="Z35" s="290" t="e">
        <f ca="1">Berekeningen!Z106</f>
        <v>#REF!</v>
      </c>
      <c r="AA35" s="290" t="e">
        <f ca="1">Berekeningen!AA106</f>
        <v>#REF!</v>
      </c>
      <c r="AB35" s="290" t="e">
        <f ca="1">Berekeningen!AB106</f>
        <v>#REF!</v>
      </c>
      <c r="AC35" s="290" t="e">
        <f ca="1">Berekeningen!AC106</f>
        <v>#REF!</v>
      </c>
      <c r="AD35" s="290" t="e">
        <f ca="1">Berekeningen!AD106</f>
        <v>#REF!</v>
      </c>
      <c r="AE35" s="290" t="e">
        <f ca="1">Berekeningen!AE106</f>
        <v>#REF!</v>
      </c>
      <c r="AF35" s="290" t="e">
        <f ca="1">Berekeningen!AF106</f>
        <v>#REF!</v>
      </c>
      <c r="AG35" s="290" t="e">
        <f ca="1">Berekeningen!AG106</f>
        <v>#REF!</v>
      </c>
      <c r="AH35" s="290" t="e">
        <f ca="1">Berekeningen!AH106</f>
        <v>#REF!</v>
      </c>
      <c r="AI35" s="290" t="e">
        <f ca="1">Berekeningen!AI106</f>
        <v>#REF!</v>
      </c>
      <c r="AJ35" s="290" t="e">
        <f ca="1">Berekeningen!AJ106</f>
        <v>#REF!</v>
      </c>
      <c r="AK35" s="290" t="e">
        <f ca="1">Berekeningen!AK106</f>
        <v>#REF!</v>
      </c>
      <c r="AL35" s="290" t="e">
        <f ca="1">Berekeningen!AL106</f>
        <v>#REF!</v>
      </c>
      <c r="AM35" s="290" t="e">
        <f ca="1">Berekeningen!AM106</f>
        <v>#REF!</v>
      </c>
      <c r="AN35" s="290" t="e">
        <f ca="1">Berekeningen!AN106</f>
        <v>#REF!</v>
      </c>
      <c r="AO35" s="290" t="e">
        <f ca="1">Berekeningen!AO106</f>
        <v>#REF!</v>
      </c>
      <c r="AP35" s="290" t="e">
        <f ca="1">Berekeningen!AP106</f>
        <v>#REF!</v>
      </c>
      <c r="AQ35" s="290" t="e">
        <f ca="1">Berekeningen!AQ106</f>
        <v>#REF!</v>
      </c>
      <c r="AR35" s="290" t="e">
        <f ca="1">Berekeningen!AR106</f>
        <v>#REF!</v>
      </c>
    </row>
    <row r="37" spans="2:44">
      <c r="B37" s="278" t="str">
        <f>Berekeningen!B108</f>
        <v>NW=BI-VpB</v>
      </c>
      <c r="C37" s="278" t="str">
        <f>Berekeningen!C108</f>
        <v>Netto Winst</v>
      </c>
      <c r="D37" s="278" t="str">
        <f>Berekeningen!D108</f>
        <v>k€</v>
      </c>
      <c r="E37" s="279" t="e">
        <f ca="1">Berekeningen!E108</f>
        <v>#REF!</v>
      </c>
      <c r="F37" s="279" t="e">
        <f ca="1">Berekeningen!F108</f>
        <v>#REF!</v>
      </c>
      <c r="G37" s="279" t="e">
        <f ca="1">Berekeningen!G108</f>
        <v>#REF!</v>
      </c>
      <c r="H37" s="279" t="e">
        <f ca="1">Berekeningen!H108</f>
        <v>#REF!</v>
      </c>
      <c r="I37" s="279" t="e">
        <f ca="1">Berekeningen!I108</f>
        <v>#REF!</v>
      </c>
      <c r="J37" s="279" t="e">
        <f ca="1">Berekeningen!J108</f>
        <v>#REF!</v>
      </c>
      <c r="K37" s="279" t="e">
        <f ca="1">Berekeningen!K108</f>
        <v>#REF!</v>
      </c>
      <c r="L37" s="279" t="e">
        <f ca="1">Berekeningen!L108</f>
        <v>#REF!</v>
      </c>
      <c r="M37" s="279" t="e">
        <f ca="1">Berekeningen!M108</f>
        <v>#REF!</v>
      </c>
      <c r="N37" s="279" t="e">
        <f ca="1">Berekeningen!N108</f>
        <v>#REF!</v>
      </c>
      <c r="O37" s="279" t="e">
        <f ca="1">Berekeningen!O108</f>
        <v>#REF!</v>
      </c>
      <c r="P37" s="279" t="e">
        <f ca="1">Berekeningen!P108</f>
        <v>#REF!</v>
      </c>
      <c r="Q37" s="279" t="e">
        <f ca="1">Berekeningen!Q108</f>
        <v>#REF!</v>
      </c>
      <c r="R37" s="279" t="e">
        <f ca="1">Berekeningen!R108</f>
        <v>#REF!</v>
      </c>
      <c r="S37" s="279" t="e">
        <f ca="1">Berekeningen!S108</f>
        <v>#REF!</v>
      </c>
      <c r="T37" s="279" t="e">
        <f ca="1">Berekeningen!T108</f>
        <v>#REF!</v>
      </c>
      <c r="U37" s="279" t="e">
        <f ca="1">Berekeningen!U108</f>
        <v>#REF!</v>
      </c>
      <c r="V37" s="279" t="e">
        <f ca="1">Berekeningen!V108</f>
        <v>#REF!</v>
      </c>
      <c r="W37" s="279" t="e">
        <f ca="1">Berekeningen!W108</f>
        <v>#REF!</v>
      </c>
      <c r="X37" s="279" t="e">
        <f ca="1">Berekeningen!X108</f>
        <v>#REF!</v>
      </c>
      <c r="Y37" s="279" t="e">
        <f ca="1">Berekeningen!Y108</f>
        <v>#REF!</v>
      </c>
      <c r="Z37" s="279" t="e">
        <f ca="1">Berekeningen!Z108</f>
        <v>#REF!</v>
      </c>
      <c r="AA37" s="279" t="e">
        <f ca="1">Berekeningen!AA108</f>
        <v>#REF!</v>
      </c>
      <c r="AB37" s="279" t="e">
        <f ca="1">Berekeningen!AB108</f>
        <v>#REF!</v>
      </c>
      <c r="AC37" s="279" t="e">
        <f ca="1">Berekeningen!AC108</f>
        <v>#REF!</v>
      </c>
      <c r="AD37" s="279" t="e">
        <f ca="1">Berekeningen!AD108</f>
        <v>#REF!</v>
      </c>
      <c r="AE37" s="279" t="e">
        <f ca="1">Berekeningen!AE108</f>
        <v>#REF!</v>
      </c>
      <c r="AF37" s="279" t="e">
        <f ca="1">Berekeningen!AF108</f>
        <v>#REF!</v>
      </c>
      <c r="AG37" s="279" t="e">
        <f ca="1">Berekeningen!AG108</f>
        <v>#REF!</v>
      </c>
      <c r="AH37" s="279" t="e">
        <f ca="1">Berekeningen!AH108</f>
        <v>#REF!</v>
      </c>
      <c r="AI37" s="279" t="e">
        <f ca="1">Berekeningen!AI108</f>
        <v>#REF!</v>
      </c>
      <c r="AJ37" s="279" t="e">
        <f ca="1">Berekeningen!AJ108</f>
        <v>#REF!</v>
      </c>
      <c r="AK37" s="279" t="e">
        <f ca="1">Berekeningen!AK108</f>
        <v>#REF!</v>
      </c>
      <c r="AL37" s="279" t="e">
        <f ca="1">Berekeningen!AL108</f>
        <v>#REF!</v>
      </c>
      <c r="AM37" s="279" t="e">
        <f ca="1">Berekeningen!AM108</f>
        <v>#REF!</v>
      </c>
      <c r="AN37" s="279" t="e">
        <f ca="1">Berekeningen!AN108</f>
        <v>#REF!</v>
      </c>
      <c r="AO37" s="279" t="e">
        <f ca="1">Berekeningen!AO108</f>
        <v>#REF!</v>
      </c>
      <c r="AP37" s="279" t="e">
        <f ca="1">Berekeningen!AP108</f>
        <v>#REF!</v>
      </c>
      <c r="AQ37" s="279" t="e">
        <f ca="1">Berekeningen!AQ108</f>
        <v>#REF!</v>
      </c>
      <c r="AR37" s="279" t="e">
        <f ca="1">Berekeningen!AR108</f>
        <v>#REF!</v>
      </c>
    </row>
    <row r="40" spans="2:44">
      <c r="B40" s="278" t="str">
        <f>Berekeningen!B111</f>
        <v>BCF = WnB + TAfs + Tre</v>
      </c>
      <c r="C40" s="278" t="str">
        <f>Berekeningen!C111</f>
        <v>Bruto cashflow na belasting exclusief rentelasten</v>
      </c>
      <c r="D40" s="278" t="str">
        <f>Berekeningen!D111</f>
        <v>k€</v>
      </c>
      <c r="E40" s="279" t="e">
        <f ca="1">Berekeningen!E111</f>
        <v>#REF!</v>
      </c>
      <c r="F40" s="279" t="e">
        <f ca="1">Berekeningen!F111</f>
        <v>#REF!</v>
      </c>
      <c r="G40" s="279" t="e">
        <f ca="1">Berekeningen!G111</f>
        <v>#REF!</v>
      </c>
      <c r="H40" s="279" t="e">
        <f ca="1">Berekeningen!H111</f>
        <v>#REF!</v>
      </c>
      <c r="I40" s="279" t="e">
        <f ca="1">Berekeningen!I111</f>
        <v>#REF!</v>
      </c>
      <c r="J40" s="279" t="e">
        <f ca="1">Berekeningen!J111</f>
        <v>#REF!</v>
      </c>
      <c r="K40" s="279" t="e">
        <f ca="1">Berekeningen!K111</f>
        <v>#REF!</v>
      </c>
      <c r="L40" s="279" t="e">
        <f ca="1">Berekeningen!L111</f>
        <v>#REF!</v>
      </c>
      <c r="M40" s="279" t="e">
        <f ca="1">Berekeningen!M111</f>
        <v>#REF!</v>
      </c>
      <c r="N40" s="279" t="e">
        <f ca="1">Berekeningen!N111</f>
        <v>#REF!</v>
      </c>
      <c r="O40" s="279" t="e">
        <f ca="1">Berekeningen!O111</f>
        <v>#REF!</v>
      </c>
      <c r="P40" s="279" t="e">
        <f ca="1">Berekeningen!P111</f>
        <v>#REF!</v>
      </c>
      <c r="Q40" s="279" t="e">
        <f ca="1">Berekeningen!Q111</f>
        <v>#REF!</v>
      </c>
      <c r="R40" s="279" t="e">
        <f ca="1">Berekeningen!R111</f>
        <v>#REF!</v>
      </c>
      <c r="S40" s="279" t="e">
        <f ca="1">Berekeningen!S111</f>
        <v>#REF!</v>
      </c>
      <c r="T40" s="279" t="e">
        <f ca="1">Berekeningen!T111</f>
        <v>#REF!</v>
      </c>
      <c r="U40" s="279" t="e">
        <f ca="1">Berekeningen!U111</f>
        <v>#REF!</v>
      </c>
      <c r="V40" s="279" t="e">
        <f ca="1">Berekeningen!V111</f>
        <v>#REF!</v>
      </c>
      <c r="W40" s="279" t="e">
        <f ca="1">Berekeningen!W111</f>
        <v>#REF!</v>
      </c>
      <c r="X40" s="279" t="e">
        <f ca="1">Berekeningen!X111</f>
        <v>#REF!</v>
      </c>
      <c r="Y40" s="279" t="e">
        <f ca="1">Berekeningen!Y111</f>
        <v>#REF!</v>
      </c>
      <c r="Z40" s="279" t="e">
        <f ca="1">Berekeningen!Z111</f>
        <v>#REF!</v>
      </c>
      <c r="AA40" s="279" t="e">
        <f ca="1">Berekeningen!AA111</f>
        <v>#REF!</v>
      </c>
      <c r="AB40" s="279" t="e">
        <f ca="1">Berekeningen!AB111</f>
        <v>#REF!</v>
      </c>
      <c r="AC40" s="279" t="e">
        <f ca="1">Berekeningen!AC111</f>
        <v>#REF!</v>
      </c>
      <c r="AD40" s="279" t="e">
        <f ca="1">Berekeningen!AD111</f>
        <v>#REF!</v>
      </c>
      <c r="AE40" s="279" t="e">
        <f ca="1">Berekeningen!AE111</f>
        <v>#REF!</v>
      </c>
      <c r="AF40" s="279" t="e">
        <f ca="1">Berekeningen!AF111</f>
        <v>#REF!</v>
      </c>
      <c r="AG40" s="279" t="e">
        <f ca="1">Berekeningen!AG111</f>
        <v>#REF!</v>
      </c>
      <c r="AH40" s="279" t="e">
        <f ca="1">Berekeningen!AH111</f>
        <v>#REF!</v>
      </c>
      <c r="AI40" s="279" t="e">
        <f ca="1">Berekeningen!AI111</f>
        <v>#REF!</v>
      </c>
      <c r="AJ40" s="279" t="e">
        <f ca="1">Berekeningen!AJ111</f>
        <v>#REF!</v>
      </c>
      <c r="AK40" s="279" t="e">
        <f ca="1">Berekeningen!AK111</f>
        <v>#REF!</v>
      </c>
      <c r="AL40" s="279" t="e">
        <f ca="1">Berekeningen!AL111</f>
        <v>#REF!</v>
      </c>
      <c r="AM40" s="279" t="e">
        <f ca="1">Berekeningen!AM111</f>
        <v>#REF!</v>
      </c>
      <c r="AN40" s="279" t="e">
        <f ca="1">Berekeningen!AN111</f>
        <v>#REF!</v>
      </c>
      <c r="AO40" s="279" t="e">
        <f ca="1">Berekeningen!AO111</f>
        <v>#REF!</v>
      </c>
      <c r="AP40" s="279" t="e">
        <f ca="1">Berekeningen!AP111</f>
        <v>#REF!</v>
      </c>
      <c r="AQ40" s="279" t="e">
        <f ca="1">Berekeningen!AQ111</f>
        <v>#REF!</v>
      </c>
      <c r="AR40" s="279" t="e">
        <f ca="1">Berekeningen!AR111</f>
        <v>#REF!</v>
      </c>
    </row>
    <row r="41" spans="2:44">
      <c r="C41" s="286" t="str">
        <f>Berekeningen!C112</f>
        <v>Projectrentabiliteit over exploitatie</v>
      </c>
      <c r="D41" s="287"/>
      <c r="E41" s="296" t="e">
        <f ca="1">Berekeningen!E112</f>
        <v>#VALUE!</v>
      </c>
    </row>
    <row r="43" spans="2:44" ht="25.5">
      <c r="B43" s="289" t="str">
        <f>Berekeningen!B115</f>
        <v>NCF = WnB + TAfs - TAfl</v>
      </c>
      <c r="C43" s="301" t="str">
        <f>Berekeningen!C115</f>
        <v>Netto cashflow voor eigen vermogen verschaffer na belasting en na financieringslasten</v>
      </c>
      <c r="D43" s="289" t="str">
        <f>Berekeningen!D115</f>
        <v>k€</v>
      </c>
      <c r="E43" s="290" t="e">
        <f ca="1">Berekeningen!E115</f>
        <v>#REF!</v>
      </c>
      <c r="F43" s="290" t="e">
        <f ca="1">Berekeningen!F115</f>
        <v>#REF!</v>
      </c>
      <c r="G43" s="290" t="e">
        <f ca="1">Berekeningen!G115</f>
        <v>#REF!</v>
      </c>
      <c r="H43" s="290" t="e">
        <f ca="1">Berekeningen!H115</f>
        <v>#REF!</v>
      </c>
      <c r="I43" s="290" t="e">
        <f ca="1">Berekeningen!I115</f>
        <v>#REF!</v>
      </c>
      <c r="J43" s="290" t="e">
        <f ca="1">Berekeningen!J115</f>
        <v>#REF!</v>
      </c>
      <c r="K43" s="290" t="e">
        <f ca="1">Berekeningen!K115</f>
        <v>#REF!</v>
      </c>
      <c r="L43" s="290" t="e">
        <f ca="1">Berekeningen!L115</f>
        <v>#REF!</v>
      </c>
      <c r="M43" s="290" t="e">
        <f ca="1">Berekeningen!M115</f>
        <v>#REF!</v>
      </c>
      <c r="N43" s="290" t="e">
        <f ca="1">Berekeningen!N115</f>
        <v>#REF!</v>
      </c>
      <c r="O43" s="290" t="e">
        <f ca="1">Berekeningen!O115</f>
        <v>#REF!</v>
      </c>
      <c r="P43" s="290" t="e">
        <f ca="1">Berekeningen!P115</f>
        <v>#REF!</v>
      </c>
      <c r="Q43" s="290" t="e">
        <f ca="1">Berekeningen!Q115</f>
        <v>#REF!</v>
      </c>
      <c r="R43" s="290" t="e">
        <f ca="1">Berekeningen!R115</f>
        <v>#REF!</v>
      </c>
      <c r="S43" s="290" t="e">
        <f ca="1">Berekeningen!S115</f>
        <v>#REF!</v>
      </c>
      <c r="T43" s="290" t="e">
        <f ca="1">Berekeningen!T115</f>
        <v>#REF!</v>
      </c>
      <c r="U43" s="290" t="e">
        <f ca="1">Berekeningen!U115</f>
        <v>#REF!</v>
      </c>
      <c r="V43" s="290" t="e">
        <f ca="1">Berekeningen!V115</f>
        <v>#REF!</v>
      </c>
      <c r="W43" s="290" t="e">
        <f ca="1">Berekeningen!W115</f>
        <v>#REF!</v>
      </c>
      <c r="X43" s="290" t="e">
        <f ca="1">Berekeningen!X115</f>
        <v>#REF!</v>
      </c>
      <c r="Y43" s="290" t="e">
        <f ca="1">Berekeningen!Y115</f>
        <v>#REF!</v>
      </c>
      <c r="Z43" s="290" t="e">
        <f ca="1">Berekeningen!Z115</f>
        <v>#REF!</v>
      </c>
      <c r="AA43" s="290" t="e">
        <f ca="1">Berekeningen!AA115</f>
        <v>#REF!</v>
      </c>
      <c r="AB43" s="290" t="e">
        <f ca="1">Berekeningen!AB115</f>
        <v>#REF!</v>
      </c>
      <c r="AC43" s="290" t="e">
        <f ca="1">Berekeningen!AC115</f>
        <v>#REF!</v>
      </c>
      <c r="AD43" s="290" t="e">
        <f ca="1">Berekeningen!AD115</f>
        <v>#REF!</v>
      </c>
      <c r="AE43" s="290" t="e">
        <f ca="1">Berekeningen!AE115</f>
        <v>#REF!</v>
      </c>
      <c r="AF43" s="290" t="e">
        <f ca="1">Berekeningen!AF115</f>
        <v>#REF!</v>
      </c>
      <c r="AG43" s="290" t="e">
        <f ca="1">Berekeningen!AG115</f>
        <v>#REF!</v>
      </c>
      <c r="AH43" s="290" t="e">
        <f ca="1">Berekeningen!AH115</f>
        <v>#REF!</v>
      </c>
      <c r="AI43" s="290" t="e">
        <f ca="1">Berekeningen!AI115</f>
        <v>#REF!</v>
      </c>
      <c r="AJ43" s="290" t="e">
        <f ca="1">Berekeningen!AJ115</f>
        <v>#REF!</v>
      </c>
      <c r="AK43" s="290" t="e">
        <f ca="1">Berekeningen!AK115</f>
        <v>#REF!</v>
      </c>
      <c r="AL43" s="290" t="e">
        <f ca="1">Berekeningen!AL115</f>
        <v>#REF!</v>
      </c>
      <c r="AM43" s="290" t="e">
        <f ca="1">Berekeningen!AM115</f>
        <v>#REF!</v>
      </c>
      <c r="AN43" s="290" t="e">
        <f ca="1">Berekeningen!AN115</f>
        <v>#REF!</v>
      </c>
      <c r="AO43" s="290" t="e">
        <f ca="1">Berekeningen!AO115</f>
        <v>#REF!</v>
      </c>
      <c r="AP43" s="290" t="e">
        <f ca="1">Berekeningen!AP115</f>
        <v>#REF!</v>
      </c>
      <c r="AQ43" s="290" t="e">
        <f ca="1">Berekeningen!AQ115</f>
        <v>#REF!</v>
      </c>
      <c r="AR43" s="290" t="e">
        <f ca="1">Berekeningen!AR115</f>
        <v>#REF!</v>
      </c>
    </row>
    <row r="44" spans="2:44">
      <c r="C44" s="286" t="str">
        <f>Berekeningen!C116</f>
        <v>Rendement EV over exploitatie</v>
      </c>
      <c r="D44" s="287"/>
      <c r="E44" s="296" t="str">
        <f>Berekeningen!E116</f>
        <v>geen EV</v>
      </c>
    </row>
    <row r="46" spans="2:44">
      <c r="B46" s="284" t="str">
        <f>Berekeningen!B118</f>
        <v>DCSR = BCF/FL</v>
      </c>
      <c r="C46" s="284" t="str">
        <f>Berekeningen!C118</f>
        <v>DSCR per jaar</v>
      </c>
      <c r="D46" s="278"/>
      <c r="E46" s="278"/>
      <c r="F46" s="295" t="str">
        <f>Berekeningen!F118</f>
        <v>n.v.t</v>
      </c>
      <c r="G46" s="295" t="e">
        <f>Berekeningen!G118</f>
        <v>#NUM!</v>
      </c>
      <c r="H46" s="295" t="str">
        <f>Berekeningen!H118</f>
        <v>n.v.t</v>
      </c>
      <c r="I46" s="295" t="str">
        <f>Berekeningen!I118</f>
        <v>n.v.t</v>
      </c>
      <c r="J46" s="295" t="str">
        <f>Berekeningen!J118</f>
        <v>n.v.t</v>
      </c>
      <c r="K46" s="295" t="str">
        <f>Berekeningen!K118</f>
        <v>n.v.t</v>
      </c>
      <c r="L46" s="295" t="str">
        <f>Berekeningen!L118</f>
        <v>n.v.t</v>
      </c>
      <c r="M46" s="295" t="str">
        <f>Berekeningen!M118</f>
        <v>n.v.t</v>
      </c>
      <c r="N46" s="295" t="str">
        <f>Berekeningen!N118</f>
        <v>n.v.t</v>
      </c>
      <c r="O46" s="295" t="str">
        <f>Berekeningen!O118</f>
        <v>n.v.t</v>
      </c>
      <c r="P46" s="295" t="str">
        <f>Berekeningen!P118</f>
        <v>n.v.t</v>
      </c>
      <c r="Q46" s="295" t="str">
        <f>Berekeningen!Q118</f>
        <v>n.v.t</v>
      </c>
      <c r="R46" s="295" t="str">
        <f>Berekeningen!R118</f>
        <v>n.v.t</v>
      </c>
      <c r="S46" s="295" t="str">
        <f>Berekeningen!S118</f>
        <v>n.v.t</v>
      </c>
      <c r="T46" s="295" t="str">
        <f>Berekeningen!T118</f>
        <v>n.v.t</v>
      </c>
      <c r="U46" s="295" t="str">
        <f>Berekeningen!U118</f>
        <v>n.v.t</v>
      </c>
      <c r="V46" s="295" t="str">
        <f>Berekeningen!V118</f>
        <v>n.v.t</v>
      </c>
      <c r="W46" s="295" t="str">
        <f>Berekeningen!W118</f>
        <v>n.v.t</v>
      </c>
      <c r="X46" s="295" t="str">
        <f>Berekeningen!X118</f>
        <v>n.v.t</v>
      </c>
      <c r="Y46" s="295" t="str">
        <f>Berekeningen!Y118</f>
        <v>n.v.t</v>
      </c>
      <c r="Z46" s="295" t="str">
        <f>Berekeningen!Z118</f>
        <v>n.v.t</v>
      </c>
      <c r="AA46" s="295" t="str">
        <f>Berekeningen!AA118</f>
        <v>n.v.t</v>
      </c>
      <c r="AB46" s="295" t="str">
        <f>Berekeningen!AB118</f>
        <v>n.v.t</v>
      </c>
      <c r="AC46" s="295" t="str">
        <f>Berekeningen!AC118</f>
        <v>n.v.t</v>
      </c>
      <c r="AD46" s="295" t="str">
        <f>Berekeningen!AD118</f>
        <v>n.v.t</v>
      </c>
      <c r="AE46" s="295" t="str">
        <f>Berekeningen!AE118</f>
        <v>n.v.t</v>
      </c>
      <c r="AF46" s="295" t="str">
        <f>Berekeningen!AF118</f>
        <v>n.v.t</v>
      </c>
      <c r="AG46" s="295" t="str">
        <f>Berekeningen!AG118</f>
        <v>n.v.t</v>
      </c>
      <c r="AH46" s="295" t="str">
        <f>Berekeningen!AH118</f>
        <v>n.v.t</v>
      </c>
      <c r="AI46" s="295" t="str">
        <f>Berekeningen!AI118</f>
        <v>n.v.t</v>
      </c>
      <c r="AJ46" s="295" t="str">
        <f>Berekeningen!AJ118</f>
        <v>n.v.t</v>
      </c>
      <c r="AK46" s="295" t="str">
        <f>Berekeningen!AK118</f>
        <v>n.v.t</v>
      </c>
      <c r="AL46" s="295" t="str">
        <f>Berekeningen!AL118</f>
        <v>n.v.t</v>
      </c>
      <c r="AM46" s="295" t="str">
        <f>Berekeningen!AM118</f>
        <v>n.v.t</v>
      </c>
      <c r="AN46" s="295" t="str">
        <f>Berekeningen!AN118</f>
        <v>n.v.t</v>
      </c>
      <c r="AO46" s="295" t="str">
        <f>Berekeningen!AO118</f>
        <v>n.v.t</v>
      </c>
      <c r="AP46" s="295" t="str">
        <f>Berekeningen!AP118</f>
        <v>n.v.t</v>
      </c>
      <c r="AQ46" s="295" t="str">
        <f>Berekeningen!AQ118</f>
        <v>n.v.t</v>
      </c>
      <c r="AR46" s="295" t="str">
        <f>Berekeningen!AR118</f>
        <v>n.v.t</v>
      </c>
    </row>
    <row r="47" spans="2:44">
      <c r="C47" s="286" t="str">
        <f>Berekeningen!C119</f>
        <v>DSCR totaal</v>
      </c>
      <c r="D47" s="288"/>
      <c r="E47" s="297" t="e">
        <f ca="1">Berekeningen!E119</f>
        <v>#REF!</v>
      </c>
    </row>
  </sheetData>
  <sheetProtection algorithmName="SHA-512" hashValue="34oPe5MdQKirXHHePufMmrBy4SZgFC5D3rjn9rqeGsnTPDqcdO/yWFhO98qFtLbjNlZGJV8P53fjTo9RnsX2CA==" saltValue="Xk+ldk0BqS8mMCr5709ADg==" spinCount="100000" sheet="1" objects="1" scenarios="1"/>
  <pageMargins left="0.23622047244094491" right="0.23622047244094491" top="0.74803149606299213" bottom="0.74803149606299213" header="0.11811023622047245" footer="0.11811023622047245"/>
  <pageSetup paperSize="8" scale="57" pageOrder="overThenDown" orientation="landscape" r:id="rId1"/>
  <headerFooter>
    <oddHeader>&amp;L&amp;10Windenergie Op Zee&amp;C&amp;10RVO.nl&amp;R&amp;10Exploitatieberekening
Resultaten</oddHeader>
    <oddFooter>&amp;L&amp;8&amp;F &amp;R&amp;8&amp;P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P67"/>
  <sheetViews>
    <sheetView showGridLines="0" workbookViewId="0">
      <selection activeCell="D12" sqref="D12"/>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5" width="8.85546875" style="1"/>
    <col min="16" max="42" width="10" style="1" bestFit="1" customWidth="1"/>
    <col min="43" max="16384" width="8.85546875" style="1"/>
  </cols>
  <sheetData>
    <row r="1" spans="2:42">
      <c r="E1" s="41"/>
    </row>
    <row r="2" spans="2:42" hidden="1">
      <c r="B2" s="1" t="s">
        <v>358</v>
      </c>
      <c r="C2" s="154" t="s">
        <v>359</v>
      </c>
      <c r="D2" s="155"/>
      <c r="E2" s="155"/>
      <c r="F2" s="155"/>
      <c r="G2" s="155"/>
      <c r="H2" s="155"/>
      <c r="I2" s="155"/>
      <c r="J2" s="155"/>
      <c r="K2" s="155"/>
      <c r="L2" s="155"/>
      <c r="M2" s="155"/>
      <c r="N2" s="155"/>
      <c r="O2" s="155"/>
      <c r="P2" s="155"/>
      <c r="Q2" s="155"/>
      <c r="R2" s="155"/>
      <c r="S2" s="155"/>
      <c r="T2" s="155"/>
      <c r="U2" s="155"/>
      <c r="V2" s="155"/>
      <c r="W2" s="155"/>
      <c r="X2" s="155"/>
      <c r="Y2" s="156"/>
    </row>
    <row r="3" spans="2:42" hidden="1">
      <c r="B3" s="53" t="s">
        <v>360</v>
      </c>
      <c r="C3" s="157">
        <v>1</v>
      </c>
      <c r="D3" s="158">
        <v>2</v>
      </c>
      <c r="E3" s="158">
        <v>3</v>
      </c>
      <c r="F3" s="158">
        <v>4</v>
      </c>
      <c r="G3" s="158">
        <v>5</v>
      </c>
      <c r="H3" s="158">
        <v>6</v>
      </c>
      <c r="I3" s="158">
        <v>7</v>
      </c>
      <c r="J3" s="158">
        <v>8</v>
      </c>
      <c r="K3" s="158">
        <v>9</v>
      </c>
      <c r="L3" s="158">
        <v>10</v>
      </c>
      <c r="M3" s="158">
        <v>11</v>
      </c>
      <c r="N3" s="158">
        <v>12</v>
      </c>
      <c r="O3" s="158">
        <v>13</v>
      </c>
      <c r="P3" s="158">
        <v>14</v>
      </c>
      <c r="Q3" s="158">
        <v>15</v>
      </c>
      <c r="R3" s="158">
        <v>16</v>
      </c>
      <c r="S3" s="158">
        <v>17</v>
      </c>
      <c r="T3" s="158">
        <v>18</v>
      </c>
      <c r="U3" s="158">
        <v>19</v>
      </c>
      <c r="V3" s="158">
        <v>20</v>
      </c>
      <c r="W3" s="158">
        <v>21</v>
      </c>
      <c r="X3" s="158">
        <v>22</v>
      </c>
      <c r="Y3" s="159">
        <v>23</v>
      </c>
    </row>
    <row r="4" spans="2:42" hidden="1">
      <c r="B4" s="53" t="s">
        <v>79</v>
      </c>
      <c r="C4" s="160">
        <v>2020</v>
      </c>
      <c r="D4" s="161">
        <v>2021</v>
      </c>
      <c r="E4" s="161">
        <v>2022</v>
      </c>
      <c r="F4" s="161">
        <v>2023</v>
      </c>
      <c r="G4" s="161">
        <v>2024</v>
      </c>
      <c r="H4" s="161">
        <v>2025</v>
      </c>
      <c r="I4" s="161">
        <v>2026</v>
      </c>
      <c r="J4" s="161">
        <v>2027</v>
      </c>
      <c r="K4" s="161">
        <v>2028</v>
      </c>
      <c r="L4" s="161">
        <v>2029</v>
      </c>
      <c r="M4" s="161">
        <v>2030</v>
      </c>
      <c r="N4" s="161">
        <v>2031</v>
      </c>
      <c r="O4" s="161">
        <v>2032</v>
      </c>
      <c r="P4" s="161">
        <v>2033</v>
      </c>
      <c r="Q4" s="161">
        <v>2034</v>
      </c>
      <c r="R4" s="161">
        <v>2035</v>
      </c>
      <c r="S4" s="161">
        <v>2036</v>
      </c>
      <c r="T4" s="161">
        <v>2037</v>
      </c>
      <c r="U4" s="161">
        <v>2038</v>
      </c>
      <c r="V4" s="161">
        <v>2039</v>
      </c>
      <c r="W4" s="161">
        <v>2040</v>
      </c>
      <c r="X4" s="161">
        <v>2041</v>
      </c>
      <c r="Y4" s="162">
        <v>2042</v>
      </c>
      <c r="Z4" s="163">
        <v>2043</v>
      </c>
      <c r="AA4" s="164">
        <v>2044</v>
      </c>
      <c r="AB4" s="163">
        <v>2045</v>
      </c>
      <c r="AC4" s="164">
        <v>2046</v>
      </c>
      <c r="AD4" s="163">
        <v>2047</v>
      </c>
      <c r="AE4" s="164">
        <v>2048</v>
      </c>
      <c r="AF4" s="163">
        <v>2049</v>
      </c>
      <c r="AG4" s="164">
        <v>2050</v>
      </c>
    </row>
    <row r="5" spans="2:42" hidden="1">
      <c r="B5" s="53" t="s">
        <v>361</v>
      </c>
      <c r="C5" s="165">
        <v>37.240653487120959</v>
      </c>
      <c r="D5" s="166">
        <v>35.123222751811383</v>
      </c>
      <c r="E5" s="166">
        <v>38.659281495456781</v>
      </c>
      <c r="F5" s="166">
        <v>41.17962773251854</v>
      </c>
      <c r="G5" s="166">
        <v>42.960204374549519</v>
      </c>
      <c r="H5" s="166">
        <v>46.153548797129801</v>
      </c>
      <c r="I5" s="166">
        <v>46.452817013578773</v>
      </c>
      <c r="J5" s="166">
        <v>46.277164039949334</v>
      </c>
      <c r="K5" s="166">
        <v>46.128256185133651</v>
      </c>
      <c r="L5" s="166">
        <v>45.608839141607525</v>
      </c>
      <c r="M5" s="166">
        <v>46.564292112561091</v>
      </c>
      <c r="N5" s="166">
        <v>46.564292112561091</v>
      </c>
      <c r="O5" s="166">
        <v>46.564292112561091</v>
      </c>
      <c r="P5" s="166">
        <v>46.564292112561091</v>
      </c>
      <c r="Q5" s="166">
        <v>46.564292112561091</v>
      </c>
      <c r="R5" s="166">
        <v>46.564292112561091</v>
      </c>
      <c r="S5" s="166">
        <v>46.564292112561091</v>
      </c>
      <c r="T5" s="166">
        <v>46.564292112561091</v>
      </c>
      <c r="U5" s="166">
        <v>46.564292112561091</v>
      </c>
      <c r="V5" s="166">
        <v>46.564292112561091</v>
      </c>
      <c r="W5" s="166">
        <v>46.564292112561091</v>
      </c>
      <c r="X5" s="166">
        <v>46.564292112561091</v>
      </c>
      <c r="Y5" s="167">
        <v>46.564292112561091</v>
      </c>
    </row>
    <row r="6" spans="2:42" hidden="1">
      <c r="B6" s="53" t="s">
        <v>362</v>
      </c>
      <c r="C6" s="168">
        <v>37.79926328942777</v>
      </c>
      <c r="D6" s="169">
        <v>36.184822159484874</v>
      </c>
      <c r="E6" s="169">
        <v>40.425174652836802</v>
      </c>
      <c r="F6" s="169">
        <v>43.706555903601569</v>
      </c>
      <c r="G6" s="169">
        <v>46.280340976305716</v>
      </c>
      <c r="H6" s="169">
        <v>50.466287039269503</v>
      </c>
      <c r="I6" s="169">
        <v>51.555422652477617</v>
      </c>
      <c r="J6" s="169">
        <v>52.130882219657792</v>
      </c>
      <c r="K6" s="169">
        <v>52.742585704498943</v>
      </c>
      <c r="L6" s="169">
        <v>52.930919805840489</v>
      </c>
      <c r="M6" s="169">
        <v>54.850358414799011</v>
      </c>
      <c r="N6" s="169">
        <v>55.673113791020995</v>
      </c>
      <c r="O6" s="169">
        <v>56.50821049788631</v>
      </c>
      <c r="P6" s="169">
        <v>57.355833655354601</v>
      </c>
      <c r="Q6" s="169">
        <v>58.216171160184913</v>
      </c>
      <c r="R6" s="169">
        <v>59.089413727587676</v>
      </c>
      <c r="S6" s="169">
        <v>59.975754933501484</v>
      </c>
      <c r="T6" s="169">
        <v>60.875391257503999</v>
      </c>
      <c r="U6" s="169">
        <v>61.788522126366551</v>
      </c>
      <c r="V6" s="169">
        <v>62.715349958262046</v>
      </c>
      <c r="W6" s="169">
        <v>63.656080207635966</v>
      </c>
      <c r="X6" s="169">
        <v>64.610921410750507</v>
      </c>
      <c r="Y6" s="170">
        <v>65.580085231911752</v>
      </c>
      <c r="Z6" s="171">
        <f>Y6*1.015</f>
        <v>66.563786510390429</v>
      </c>
      <c r="AA6" s="171">
        <f t="shared" ref="AA6:AG6" si="0">Z6*1.015</f>
        <v>67.562243308046277</v>
      </c>
      <c r="AB6" s="171">
        <f t="shared" si="0"/>
        <v>68.575676957666971</v>
      </c>
      <c r="AC6" s="171">
        <f t="shared" si="0"/>
        <v>69.604312112031963</v>
      </c>
      <c r="AD6" s="171">
        <f t="shared" si="0"/>
        <v>70.64837679371243</v>
      </c>
      <c r="AE6" s="171">
        <f t="shared" si="0"/>
        <v>71.70810244561811</v>
      </c>
      <c r="AF6" s="171">
        <f t="shared" si="0"/>
        <v>72.783723982302376</v>
      </c>
      <c r="AG6" s="171">
        <f t="shared" si="0"/>
        <v>73.87547984203691</v>
      </c>
    </row>
    <row r="7" spans="2:42">
      <c r="E7" s="41"/>
      <c r="L7" s="172"/>
      <c r="M7" s="173"/>
      <c r="N7" s="21"/>
      <c r="O7" s="174"/>
    </row>
    <row r="8" spans="2:42">
      <c r="E8" s="41"/>
      <c r="L8" s="172"/>
      <c r="M8" s="173"/>
      <c r="N8" s="21"/>
      <c r="O8" s="174"/>
    </row>
    <row r="9" spans="2:42" ht="15">
      <c r="B9" s="1" t="s">
        <v>363</v>
      </c>
      <c r="C9" s="303" t="s">
        <v>359</v>
      </c>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5"/>
      <c r="AN9" s="305"/>
      <c r="AO9" s="305"/>
      <c r="AP9" s="305"/>
    </row>
    <row r="10" spans="2:42">
      <c r="B10" s="53" t="s">
        <v>360</v>
      </c>
      <c r="C10" s="181">
        <v>1</v>
      </c>
      <c r="D10" s="182">
        <v>2</v>
      </c>
      <c r="E10" s="182">
        <v>3</v>
      </c>
      <c r="F10" s="182">
        <v>4</v>
      </c>
      <c r="G10" s="182">
        <v>5</v>
      </c>
      <c r="H10" s="182">
        <v>6</v>
      </c>
      <c r="I10" s="182">
        <v>7</v>
      </c>
      <c r="J10" s="182">
        <v>8</v>
      </c>
      <c r="K10" s="182">
        <v>9</v>
      </c>
      <c r="L10" s="182">
        <v>10</v>
      </c>
      <c r="M10" s="182">
        <v>11</v>
      </c>
      <c r="N10" s="182">
        <v>12</v>
      </c>
      <c r="O10" s="182">
        <v>13</v>
      </c>
      <c r="P10" s="182">
        <v>14</v>
      </c>
      <c r="Q10" s="182">
        <v>15</v>
      </c>
      <c r="R10" s="182">
        <v>16</v>
      </c>
      <c r="S10" s="182">
        <v>17</v>
      </c>
      <c r="T10" s="182">
        <v>18</v>
      </c>
      <c r="U10" s="182">
        <v>19</v>
      </c>
      <c r="V10" s="182">
        <v>20</v>
      </c>
      <c r="W10" s="182">
        <v>21</v>
      </c>
      <c r="X10" s="182">
        <v>22</v>
      </c>
      <c r="Y10" s="182">
        <v>23</v>
      </c>
      <c r="Z10" s="182">
        <v>24</v>
      </c>
      <c r="AA10" s="182">
        <v>25</v>
      </c>
      <c r="AB10" s="182">
        <v>26</v>
      </c>
      <c r="AC10" s="182">
        <v>27</v>
      </c>
      <c r="AD10" s="182">
        <v>28</v>
      </c>
      <c r="AE10" s="182">
        <v>29</v>
      </c>
      <c r="AF10" s="182">
        <v>30</v>
      </c>
      <c r="AG10" s="182">
        <v>31</v>
      </c>
      <c r="AH10" s="182">
        <v>32</v>
      </c>
      <c r="AI10" s="182">
        <v>33</v>
      </c>
      <c r="AJ10" s="182">
        <v>34</v>
      </c>
      <c r="AK10" s="182">
        <v>35</v>
      </c>
      <c r="AL10" s="183">
        <v>36</v>
      </c>
      <c r="AM10" s="182">
        <v>37</v>
      </c>
      <c r="AN10" s="183">
        <v>38</v>
      </c>
      <c r="AO10" s="182">
        <v>39</v>
      </c>
      <c r="AP10" s="183">
        <v>40</v>
      </c>
    </row>
    <row r="11" spans="2:42">
      <c r="B11" s="53" t="s">
        <v>79</v>
      </c>
      <c r="C11" s="184">
        <v>2026</v>
      </c>
      <c r="D11" s="185">
        <v>2027</v>
      </c>
      <c r="E11" s="184">
        <v>2028</v>
      </c>
      <c r="F11" s="185">
        <v>2029</v>
      </c>
      <c r="G11" s="184">
        <v>2030</v>
      </c>
      <c r="H11" s="185">
        <v>2031</v>
      </c>
      <c r="I11" s="184">
        <v>2032</v>
      </c>
      <c r="J11" s="185">
        <v>2033</v>
      </c>
      <c r="K11" s="184">
        <v>2034</v>
      </c>
      <c r="L11" s="185">
        <v>2035</v>
      </c>
      <c r="M11" s="184">
        <v>2036</v>
      </c>
      <c r="N11" s="185">
        <v>2037</v>
      </c>
      <c r="O11" s="184">
        <v>2038</v>
      </c>
      <c r="P11" s="185">
        <v>2039</v>
      </c>
      <c r="Q11" s="184">
        <v>2040</v>
      </c>
      <c r="R11" s="185">
        <v>2041</v>
      </c>
      <c r="S11" s="184">
        <v>2042</v>
      </c>
      <c r="T11" s="185">
        <v>2043</v>
      </c>
      <c r="U11" s="184">
        <v>2044</v>
      </c>
      <c r="V11" s="185">
        <v>2045</v>
      </c>
      <c r="W11" s="184">
        <v>2046</v>
      </c>
      <c r="X11" s="185">
        <v>2047</v>
      </c>
      <c r="Y11" s="184">
        <v>2048</v>
      </c>
      <c r="Z11" s="185">
        <v>2049</v>
      </c>
      <c r="AA11" s="184">
        <v>2050</v>
      </c>
      <c r="AB11" s="185">
        <v>2051</v>
      </c>
      <c r="AC11" s="184">
        <v>2052</v>
      </c>
      <c r="AD11" s="185">
        <v>2053</v>
      </c>
      <c r="AE11" s="184">
        <v>2054</v>
      </c>
      <c r="AF11" s="185">
        <v>2055</v>
      </c>
      <c r="AG11" s="184">
        <v>2056</v>
      </c>
      <c r="AH11" s="185">
        <v>2057</v>
      </c>
      <c r="AI11" s="184">
        <v>2058</v>
      </c>
      <c r="AJ11" s="185">
        <v>2059</v>
      </c>
      <c r="AK11" s="184">
        <v>2060</v>
      </c>
      <c r="AL11" s="185">
        <v>2061</v>
      </c>
      <c r="AM11" s="184">
        <v>2062</v>
      </c>
      <c r="AN11" s="185">
        <v>2063</v>
      </c>
      <c r="AO11" s="184">
        <v>2064</v>
      </c>
      <c r="AP11" s="185">
        <v>2065</v>
      </c>
    </row>
    <row r="12" spans="2:42">
      <c r="B12" s="53" t="s">
        <v>364</v>
      </c>
      <c r="C12" s="178">
        <v>66.010870764012139</v>
      </c>
      <c r="D12" s="179">
        <v>65.69381227348201</v>
      </c>
      <c r="E12" s="179">
        <v>66.299770890457154</v>
      </c>
      <c r="F12" s="179">
        <v>62.532195061665533</v>
      </c>
      <c r="G12" s="179">
        <v>63.147577372455643</v>
      </c>
      <c r="H12" s="179">
        <v>62.911572541179446</v>
      </c>
      <c r="I12" s="179">
        <v>61.366589318331307</v>
      </c>
      <c r="J12" s="179">
        <v>61.401972691833365</v>
      </c>
      <c r="K12" s="179">
        <v>62.073318876280297</v>
      </c>
      <c r="L12" s="179">
        <v>62.600100371192447</v>
      </c>
      <c r="M12" s="179">
        <v>62.978459100763729</v>
      </c>
      <c r="N12" s="179">
        <v>64.872741354623656</v>
      </c>
      <c r="O12" s="179">
        <v>64.770488416749998</v>
      </c>
      <c r="P12" s="179">
        <v>63.696142962234745</v>
      </c>
      <c r="Q12" s="179">
        <v>64.970065821479452</v>
      </c>
      <c r="R12" s="179">
        <v>66.269467137909061</v>
      </c>
      <c r="S12" s="179">
        <v>67.594856480667218</v>
      </c>
      <c r="T12" s="179">
        <v>68.946753610280581</v>
      </c>
      <c r="U12" s="179">
        <v>70.325688682486188</v>
      </c>
      <c r="V12" s="179">
        <v>71.732202456135909</v>
      </c>
      <c r="W12" s="179">
        <v>73.166846505258633</v>
      </c>
      <c r="X12" s="179">
        <v>74.630183435363776</v>
      </c>
      <c r="Y12" s="179">
        <v>76.122787104071065</v>
      </c>
      <c r="Z12" s="179">
        <v>77.645242846152485</v>
      </c>
      <c r="AA12" s="179">
        <v>79.198147703075549</v>
      </c>
      <c r="AB12" s="179">
        <v>80.782110657137025</v>
      </c>
      <c r="AC12" s="179">
        <v>82.397752870279803</v>
      </c>
      <c r="AD12" s="179">
        <v>84.045707927685385</v>
      </c>
      <c r="AE12" s="179">
        <v>85.726622086239104</v>
      </c>
      <c r="AF12" s="179">
        <v>87.44115452796386</v>
      </c>
      <c r="AG12" s="179">
        <v>89.189977618523159</v>
      </c>
      <c r="AH12" s="179">
        <v>90.973777170893626</v>
      </c>
      <c r="AI12" s="179">
        <v>92.793252714311492</v>
      </c>
      <c r="AJ12" s="179">
        <v>94.649117768597719</v>
      </c>
      <c r="AK12" s="179">
        <v>96.542100123969661</v>
      </c>
      <c r="AL12" s="180">
        <v>98.47294212644907</v>
      </c>
      <c r="AM12" s="179">
        <v>100.44240096897806</v>
      </c>
      <c r="AN12" s="180">
        <v>102.45124898835759</v>
      </c>
      <c r="AO12" s="179">
        <v>104.50027396812474</v>
      </c>
      <c r="AP12" s="180">
        <v>106.59027944748725</v>
      </c>
    </row>
    <row r="13" spans="2:42">
      <c r="B13" s="53"/>
      <c r="E13" s="41"/>
      <c r="F13" s="41"/>
      <c r="L13" s="172"/>
      <c r="M13" s="173"/>
      <c r="N13" s="21"/>
      <c r="O13" s="174"/>
    </row>
    <row r="14" spans="2:42">
      <c r="E14" s="41"/>
      <c r="F14" s="41"/>
      <c r="L14" s="172"/>
      <c r="M14" s="173"/>
      <c r="N14" s="21"/>
      <c r="O14" s="174"/>
    </row>
    <row r="15" spans="2:42" ht="12.75" customHeight="1">
      <c r="B15" s="306" t="s">
        <v>365</v>
      </c>
      <c r="C15" s="307"/>
      <c r="D15" s="307"/>
      <c r="E15" s="307"/>
      <c r="F15" s="307"/>
      <c r="G15" s="307"/>
      <c r="H15" s="307"/>
      <c r="I15" s="307"/>
      <c r="J15" s="308"/>
      <c r="K15" s="177"/>
      <c r="L15" s="177"/>
      <c r="M15" s="173"/>
      <c r="N15" s="21"/>
      <c r="O15" s="174"/>
    </row>
    <row r="16" spans="2:42" ht="12.75" customHeight="1">
      <c r="B16" s="309"/>
      <c r="C16" s="310"/>
      <c r="D16" s="310"/>
      <c r="E16" s="310"/>
      <c r="F16" s="310"/>
      <c r="G16" s="310"/>
      <c r="H16" s="310"/>
      <c r="I16" s="310"/>
      <c r="J16" s="311"/>
      <c r="K16" s="177"/>
      <c r="L16" s="177"/>
      <c r="M16" s="173"/>
      <c r="N16" s="21"/>
      <c r="O16" s="174"/>
    </row>
    <row r="17" spans="2:30" ht="12.75" customHeight="1">
      <c r="B17" s="309"/>
      <c r="C17" s="310"/>
      <c r="D17" s="310"/>
      <c r="E17" s="310"/>
      <c r="F17" s="310"/>
      <c r="G17" s="310"/>
      <c r="H17" s="310"/>
      <c r="I17" s="310"/>
      <c r="J17" s="311"/>
      <c r="K17" s="177"/>
      <c r="L17" s="177"/>
      <c r="M17" s="173"/>
      <c r="N17" s="21"/>
      <c r="O17" s="174"/>
    </row>
    <row r="18" spans="2:30" ht="12.75" customHeight="1">
      <c r="B18" s="309"/>
      <c r="C18" s="310"/>
      <c r="D18" s="310"/>
      <c r="E18" s="310"/>
      <c r="F18" s="310"/>
      <c r="G18" s="310"/>
      <c r="H18" s="310"/>
      <c r="I18" s="310"/>
      <c r="J18" s="311"/>
      <c r="K18" s="177"/>
      <c r="L18" s="177"/>
      <c r="M18" s="173"/>
      <c r="N18" s="21"/>
      <c r="O18" s="174"/>
    </row>
    <row r="19" spans="2:30" ht="12.75" customHeight="1">
      <c r="B19" s="309"/>
      <c r="C19" s="310"/>
      <c r="D19" s="310"/>
      <c r="E19" s="310"/>
      <c r="F19" s="310"/>
      <c r="G19" s="310"/>
      <c r="H19" s="310"/>
      <c r="I19" s="310"/>
      <c r="J19" s="311"/>
      <c r="K19" s="177"/>
      <c r="L19" s="177"/>
      <c r="M19" s="173"/>
      <c r="N19" s="21"/>
      <c r="O19" s="174"/>
    </row>
    <row r="20" spans="2:30" ht="12.75" customHeight="1">
      <c r="B20" s="309"/>
      <c r="C20" s="310"/>
      <c r="D20" s="310"/>
      <c r="E20" s="310"/>
      <c r="F20" s="310"/>
      <c r="G20" s="310"/>
      <c r="H20" s="310"/>
      <c r="I20" s="310"/>
      <c r="J20" s="311"/>
      <c r="K20" s="177"/>
      <c r="L20" s="177"/>
      <c r="M20" s="173"/>
      <c r="N20" s="21"/>
      <c r="O20" s="174"/>
    </row>
    <row r="21" spans="2:30" ht="12.75" customHeight="1">
      <c r="B21" s="312"/>
      <c r="C21" s="313"/>
      <c r="D21" s="313"/>
      <c r="E21" s="313"/>
      <c r="F21" s="313"/>
      <c r="G21" s="313"/>
      <c r="H21" s="313"/>
      <c r="I21" s="313"/>
      <c r="J21" s="314"/>
      <c r="K21" s="177"/>
      <c r="L21" s="177"/>
      <c r="M21" s="173"/>
      <c r="N21" s="21"/>
      <c r="O21" s="174"/>
    </row>
    <row r="22" spans="2:30" ht="12.75" customHeight="1">
      <c r="B22" s="199"/>
      <c r="C22" s="199"/>
      <c r="D22" s="199"/>
      <c r="E22" s="199"/>
      <c r="F22" s="199"/>
      <c r="G22" s="199"/>
      <c r="H22" s="199"/>
      <c r="I22" s="199"/>
      <c r="J22" s="199"/>
      <c r="K22" s="177"/>
      <c r="L22" s="177"/>
      <c r="M22" s="173"/>
      <c r="N22" s="21"/>
      <c r="O22" s="174"/>
    </row>
    <row r="23" spans="2:30" ht="12.75" customHeight="1">
      <c r="B23" s="199"/>
      <c r="C23" s="199"/>
      <c r="D23" s="199"/>
      <c r="E23" s="199"/>
      <c r="F23" s="199"/>
      <c r="G23" s="199"/>
      <c r="H23" s="199"/>
      <c r="I23" s="199"/>
      <c r="J23" s="199"/>
      <c r="K23" s="177"/>
      <c r="L23" s="177"/>
      <c r="M23" s="173"/>
      <c r="N23" s="21"/>
      <c r="O23" s="174"/>
    </row>
    <row r="24" spans="2:30" ht="12.75" customHeight="1">
      <c r="B24" s="199"/>
      <c r="C24" s="199"/>
      <c r="D24" s="199"/>
      <c r="E24" s="199"/>
      <c r="F24" s="199"/>
      <c r="G24" s="199"/>
      <c r="H24" s="199"/>
      <c r="I24" s="199"/>
      <c r="J24" s="199"/>
      <c r="K24" s="177"/>
      <c r="L24" s="177"/>
      <c r="M24" s="173"/>
      <c r="N24" s="21"/>
      <c r="O24" s="174"/>
    </row>
    <row r="25" spans="2:30" ht="12.75" customHeight="1">
      <c r="B25" s="199"/>
      <c r="C25" s="199"/>
      <c r="D25" s="199"/>
      <c r="E25" s="199"/>
      <c r="F25" s="199"/>
      <c r="G25" s="199"/>
      <c r="H25" s="199"/>
      <c r="I25" s="199"/>
      <c r="J25" s="199"/>
      <c r="L25" s="172"/>
      <c r="M25" s="173"/>
      <c r="N25" s="21"/>
      <c r="O25" s="174"/>
    </row>
    <row r="26" spans="2:30" ht="12.75" customHeight="1">
      <c r="B26" s="199"/>
      <c r="C26" s="199"/>
      <c r="D26" s="199"/>
      <c r="E26" s="199"/>
      <c r="F26" s="199"/>
      <c r="G26" s="199"/>
      <c r="H26" s="199"/>
      <c r="I26" s="199"/>
      <c r="J26" s="199"/>
      <c r="L26" s="172"/>
      <c r="M26" s="173"/>
      <c r="N26" s="21"/>
      <c r="O26" s="174"/>
    </row>
    <row r="27" spans="2:30" ht="12.75" customHeight="1">
      <c r="B27" s="199"/>
      <c r="C27" s="199"/>
      <c r="D27" s="199"/>
      <c r="E27" s="199"/>
      <c r="F27" s="199"/>
      <c r="G27" s="199"/>
      <c r="H27" s="199"/>
      <c r="I27" s="199"/>
      <c r="J27" s="199"/>
      <c r="L27" s="172"/>
      <c r="M27" s="173"/>
      <c r="N27" s="21"/>
      <c r="O27" s="174"/>
      <c r="AD27" s="197"/>
    </row>
    <row r="28" spans="2:30" ht="12.75" customHeight="1">
      <c r="B28" s="199"/>
      <c r="C28" s="199"/>
      <c r="D28" s="199"/>
      <c r="E28" s="199"/>
      <c r="F28" s="199"/>
      <c r="G28" s="199"/>
      <c r="H28" s="199"/>
      <c r="I28" s="199"/>
      <c r="J28" s="199"/>
      <c r="L28" s="172"/>
      <c r="M28" s="173"/>
      <c r="N28" s="21"/>
      <c r="O28" s="174"/>
    </row>
    <row r="29" spans="2:30" ht="12.75" customHeight="1">
      <c r="B29" s="199"/>
      <c r="C29" s="199"/>
      <c r="D29" s="199"/>
      <c r="E29" s="199"/>
      <c r="F29" s="199"/>
      <c r="G29" s="199"/>
      <c r="H29" s="199"/>
      <c r="I29" s="199"/>
      <c r="J29" s="199"/>
    </row>
    <row r="30" spans="2:30" ht="12.75" customHeight="1">
      <c r="B30" s="199"/>
      <c r="C30" s="199"/>
      <c r="D30" s="199"/>
      <c r="E30" s="199"/>
      <c r="F30" s="199"/>
      <c r="G30" s="199"/>
      <c r="H30" s="199"/>
      <c r="I30" s="199"/>
      <c r="J30" s="199"/>
    </row>
    <row r="31" spans="2:30" ht="12.75" customHeight="1">
      <c r="B31" s="177"/>
      <c r="C31" s="177"/>
      <c r="D31" s="177"/>
      <c r="E31" s="177"/>
      <c r="F31" s="177"/>
      <c r="G31" s="177"/>
      <c r="H31" s="177"/>
      <c r="I31" s="177"/>
      <c r="J31" s="177"/>
    </row>
    <row r="32" spans="2:30" ht="12.75" customHeight="1">
      <c r="B32" s="177"/>
      <c r="C32" s="177"/>
      <c r="D32" s="177"/>
      <c r="E32" s="177"/>
      <c r="F32" s="177"/>
      <c r="G32" s="177"/>
      <c r="H32" s="177"/>
      <c r="I32" s="177"/>
      <c r="J32" s="177"/>
    </row>
    <row r="33" spans="2:11" ht="12.75" customHeight="1">
      <c r="B33" s="177"/>
      <c r="C33" s="177"/>
      <c r="D33" s="177"/>
      <c r="E33" s="177"/>
      <c r="F33" s="177"/>
      <c r="G33" s="177"/>
      <c r="H33" s="177"/>
      <c r="I33" s="177"/>
      <c r="J33" s="177"/>
    </row>
    <row r="34" spans="2:11" ht="12.75" customHeight="1">
      <c r="B34" s="177"/>
      <c r="C34" s="177"/>
      <c r="D34" s="177"/>
      <c r="E34" s="177"/>
      <c r="F34" s="177"/>
      <c r="G34" s="177"/>
      <c r="H34" s="177"/>
      <c r="I34" s="177"/>
      <c r="J34" s="177"/>
    </row>
    <row r="35" spans="2:11" ht="12.75" customHeight="1">
      <c r="B35" s="177"/>
      <c r="C35" s="177"/>
      <c r="D35" s="177"/>
      <c r="E35" s="177"/>
      <c r="F35" s="177"/>
      <c r="G35" s="177"/>
      <c r="H35" s="177"/>
      <c r="I35" s="177"/>
      <c r="J35" s="177"/>
    </row>
    <row r="36" spans="2:11" ht="12.75" customHeight="1">
      <c r="B36" s="177"/>
      <c r="C36" s="177"/>
      <c r="D36" s="177"/>
      <c r="E36" s="177"/>
      <c r="F36" s="177"/>
      <c r="G36" s="177"/>
      <c r="H36" s="177"/>
      <c r="I36" s="177"/>
      <c r="J36" s="177"/>
    </row>
    <row r="37" spans="2:11" ht="12.75" customHeight="1">
      <c r="B37" s="177"/>
      <c r="C37" s="177"/>
      <c r="D37" s="177"/>
      <c r="E37" s="177"/>
      <c r="F37" s="177"/>
      <c r="G37" s="177"/>
      <c r="H37" s="177"/>
      <c r="I37" s="177"/>
      <c r="J37" s="177"/>
    </row>
    <row r="38" spans="2:11" ht="12.75" customHeight="1">
      <c r="B38" s="177"/>
      <c r="C38" s="177"/>
      <c r="D38" s="177"/>
      <c r="E38" s="177"/>
      <c r="F38" s="177"/>
      <c r="G38" s="177"/>
      <c r="H38" s="177"/>
      <c r="I38" s="177"/>
      <c r="J38" s="177"/>
    </row>
    <row r="39" spans="2:11" ht="12.75" customHeight="1">
      <c r="B39" s="177"/>
      <c r="C39" s="177"/>
      <c r="D39" s="177"/>
      <c r="E39" s="177"/>
      <c r="F39" s="177"/>
      <c r="G39" s="177"/>
      <c r="H39" s="177"/>
      <c r="I39" s="177"/>
      <c r="J39" s="177"/>
    </row>
    <row r="40" spans="2:11" ht="12.75" customHeight="1">
      <c r="B40" s="177"/>
      <c r="C40" s="177"/>
      <c r="D40" s="177"/>
      <c r="E40" s="177"/>
      <c r="F40" s="177"/>
      <c r="G40" s="177"/>
      <c r="H40" s="177"/>
      <c r="I40" s="177"/>
      <c r="J40" s="177"/>
    </row>
    <row r="41" spans="2:11" ht="12.75" customHeight="1">
      <c r="B41" s="177"/>
      <c r="C41" s="177"/>
      <c r="D41" s="177"/>
      <c r="E41" s="177"/>
      <c r="F41" s="177"/>
      <c r="G41" s="177"/>
      <c r="H41" s="177"/>
      <c r="I41" s="177"/>
      <c r="J41" s="177"/>
    </row>
    <row r="46" spans="2:11">
      <c r="K46" s="41"/>
    </row>
    <row r="47" spans="2:11">
      <c r="K47" s="41"/>
    </row>
    <row r="48" spans="2:11">
      <c r="K48" s="41"/>
    </row>
    <row r="49" spans="11:11">
      <c r="K49" s="41"/>
    </row>
    <row r="50" spans="11:11">
      <c r="K50" s="41"/>
    </row>
    <row r="51" spans="11:11">
      <c r="K51" s="41"/>
    </row>
    <row r="52" spans="11:11">
      <c r="K52" s="41"/>
    </row>
    <row r="53" spans="11:11">
      <c r="K53" s="41"/>
    </row>
    <row r="54" spans="11:11">
      <c r="K54" s="41"/>
    </row>
    <row r="55" spans="11:11">
      <c r="K55" s="41"/>
    </row>
    <row r="56" spans="11:11">
      <c r="K56" s="41"/>
    </row>
    <row r="57" spans="11:11">
      <c r="K57" s="41"/>
    </row>
    <row r="58" spans="11:11">
      <c r="K58" s="41"/>
    </row>
    <row r="59" spans="11:11">
      <c r="K59" s="41"/>
    </row>
    <row r="60" spans="11:11">
      <c r="K60" s="41"/>
    </row>
    <row r="61" spans="11:11">
      <c r="K61" s="41"/>
    </row>
    <row r="62" spans="11:11">
      <c r="K62" s="41"/>
    </row>
    <row r="63" spans="11:11">
      <c r="K63" s="41"/>
    </row>
    <row r="64" spans="11:11">
      <c r="K64" s="41"/>
    </row>
    <row r="65" spans="11:11">
      <c r="K65" s="41"/>
    </row>
    <row r="66" spans="11:11">
      <c r="K66" s="41"/>
    </row>
    <row r="67" spans="11:11">
      <c r="K67" s="41"/>
    </row>
  </sheetData>
  <mergeCells count="2">
    <mergeCell ref="C9:AP9"/>
    <mergeCell ref="B15:J2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ee4575-b3c8-4d01-8f04-81bb28859d1c" xsi:nil="true"/>
    <lcf76f155ced4ddcb4097134ff3c332f xmlns="16302e9a-fa7d-44f3-8505-27a0c9263f5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8FDC4C88615A40BF3D0B99153B35A3" ma:contentTypeVersion="16" ma:contentTypeDescription="Een nieuw document maken." ma:contentTypeScope="" ma:versionID="28fcc2b9aff25e3c448593079cac52c2">
  <xsd:schema xmlns:xsd="http://www.w3.org/2001/XMLSchema" xmlns:xs="http://www.w3.org/2001/XMLSchema" xmlns:p="http://schemas.microsoft.com/office/2006/metadata/properties" xmlns:ns2="16302e9a-fa7d-44f3-8505-27a0c9263f59" xmlns:ns3="7cee4575-b3c8-4d01-8f04-81bb28859d1c" targetNamespace="http://schemas.microsoft.com/office/2006/metadata/properties" ma:root="true" ma:fieldsID="2ba46acca93c54540586fab738d898ae" ns2:_="" ns3:_="">
    <xsd:import namespace="16302e9a-fa7d-44f3-8505-27a0c9263f59"/>
    <xsd:import namespace="7cee4575-b3c8-4d01-8f04-81bb28859d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02e9a-fa7d-44f3-8505-27a0c9263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ee4575-b3c8-4d01-8f04-81bb28859d1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89e975ab-8a42-4e49-b27e-94d66c942053}" ma:internalName="TaxCatchAll" ma:showField="CatchAllData" ma:web="7cee4575-b3c8-4d01-8f04-81bb28859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510F4B-8BF3-4FEF-8DCD-937B56BC7F64}">
  <ds:schemaRefs>
    <ds:schemaRef ds:uri="http://schemas.microsoft.com/sharepoint/v3/contenttype/forms"/>
  </ds:schemaRefs>
</ds:datastoreItem>
</file>

<file path=customXml/itemProps2.xml><?xml version="1.0" encoding="utf-8"?>
<ds:datastoreItem xmlns:ds="http://schemas.openxmlformats.org/officeDocument/2006/customXml" ds:itemID="{4C944A80-8F8A-48E7-8206-F8A1D2C54E28}">
  <ds:schemaRefs>
    <ds:schemaRef ds:uri="http://schemas.microsoft.com/office/2006/documentManagement/types"/>
    <ds:schemaRef ds:uri="16302e9a-fa7d-44f3-8505-27a0c9263f5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cee4575-b3c8-4d01-8f04-81bb28859d1c"/>
    <ds:schemaRef ds:uri="http://www.w3.org/XML/1998/namespace"/>
    <ds:schemaRef ds:uri="http://purl.org/dc/dcmitype/"/>
  </ds:schemaRefs>
</ds:datastoreItem>
</file>

<file path=customXml/itemProps3.xml><?xml version="1.0" encoding="utf-8"?>
<ds:datastoreItem xmlns:ds="http://schemas.openxmlformats.org/officeDocument/2006/customXml" ds:itemID="{BE3D9267-6436-4CC2-88BB-0828FFE36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02e9a-fa7d-44f3-8505-27a0c9263f59"/>
    <ds:schemaRef ds:uri="7cee4575-b3c8-4d01-8f04-81bb28859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KEV2024</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Windenergie Op Zee Model Exploitatieberekening</dc:title>
  <dc:subject/>
  <dc:creator>Rijksdienst voor Ondernemend Nederland</dc:creator>
  <cp:keywords/>
  <dc:description/>
  <cp:lastModifiedBy>Dreef, J. (Jori)</cp:lastModifiedBy>
  <cp:revision/>
  <cp:lastPrinted>2025-08-05T09:00:13Z</cp:lastPrinted>
  <dcterms:created xsi:type="dcterms:W3CDTF">2019-10-30T07:54:21Z</dcterms:created>
  <dcterms:modified xsi:type="dcterms:W3CDTF">2025-09-15T13:22:05Z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0x010100C48FDC4C88615A40BF3D0B99153B35A3</vt:lpwstr>
  </property>
  <property fmtid="{D5CDD505-2E9C-101B-9397-08002B2CF9AE}" pid="3" name="MediaServiceImageTags">
    <vt:lpwstr/>
  </property>
</Properties>
</file>